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Users\Dell\Desktop\ss\IO1\may 2018\polish translations\"/>
    </mc:Choice>
  </mc:AlternateContent>
  <bookViews>
    <workbookView xWindow="0" yWindow="0" windowWidth="14850" windowHeight="8590"/>
  </bookViews>
  <sheets>
    <sheet name="Arkusz1" sheetId="2" r:id="rId1"/>
    <sheet name="Heat Pump COP, SPOF"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1" l="1"/>
  <c r="B58" i="1" s="1"/>
  <c r="B56" i="1"/>
  <c r="C34" i="1"/>
  <c r="N47" i="1" l="1"/>
  <c r="O44" i="1"/>
  <c r="P44" i="1"/>
  <c r="Q44" i="1"/>
  <c r="R44" i="1"/>
  <c r="S44" i="1"/>
  <c r="T44" i="1"/>
  <c r="U44" i="1"/>
  <c r="V44" i="1"/>
  <c r="W44" i="1"/>
  <c r="N44" i="1"/>
  <c r="N43" i="1" s="1"/>
  <c r="O41" i="1"/>
  <c r="P41" i="1"/>
  <c r="Q41" i="1"/>
  <c r="R41" i="1"/>
  <c r="S41" i="1"/>
  <c r="T41" i="1"/>
  <c r="U41" i="1"/>
  <c r="V41" i="1"/>
  <c r="W41" i="1"/>
  <c r="N41" i="1"/>
  <c r="O58" i="1" l="1"/>
  <c r="P58" i="1"/>
  <c r="Q58" i="1"/>
  <c r="R58" i="1"/>
  <c r="S58" i="1"/>
  <c r="T58" i="1"/>
  <c r="U58" i="1"/>
  <c r="V58" i="1"/>
  <c r="W58" i="1"/>
  <c r="N58" i="1"/>
  <c r="Q51" i="1"/>
  <c r="N51" i="1"/>
  <c r="O49" i="1"/>
  <c r="O52" i="1" s="1"/>
  <c r="O53" i="1" s="1"/>
  <c r="P49" i="1"/>
  <c r="P51" i="1" s="1"/>
  <c r="Q49" i="1"/>
  <c r="Q52" i="1" s="1"/>
  <c r="Q53" i="1" s="1"/>
  <c r="R49" i="1"/>
  <c r="R51" i="1" s="1"/>
  <c r="S49" i="1"/>
  <c r="S52" i="1" s="1"/>
  <c r="S53" i="1" s="1"/>
  <c r="T49" i="1"/>
  <c r="T51" i="1" s="1"/>
  <c r="U49" i="1"/>
  <c r="U52" i="1" s="1"/>
  <c r="U53" i="1" s="1"/>
  <c r="V49" i="1"/>
  <c r="V51" i="1" s="1"/>
  <c r="W49" i="1"/>
  <c r="W51" i="1" s="1"/>
  <c r="N49" i="1"/>
  <c r="N52" i="1" s="1"/>
  <c r="N53" i="1" s="1"/>
  <c r="U51" i="1" l="1"/>
  <c r="O51" i="1"/>
  <c r="S51" i="1"/>
  <c r="T52" i="1"/>
  <c r="T53" i="1" s="1"/>
  <c r="P52" i="1"/>
  <c r="P53" i="1" s="1"/>
  <c r="W52" i="1"/>
  <c r="W53" i="1" s="1"/>
  <c r="V52" i="1"/>
  <c r="V53" i="1" s="1"/>
  <c r="R52" i="1"/>
  <c r="R53" i="1" s="1"/>
  <c r="W56" i="1"/>
  <c r="V56" i="1"/>
  <c r="V60" i="1" s="1"/>
  <c r="U56" i="1"/>
  <c r="T56" i="1"/>
  <c r="S56" i="1"/>
  <c r="R56" i="1"/>
  <c r="R60" i="1" s="1"/>
  <c r="Q56" i="1"/>
  <c r="Q60" i="1" s="1"/>
  <c r="P56" i="1"/>
  <c r="P60" i="1" s="1"/>
  <c r="O56" i="1"/>
  <c r="N56" i="1"/>
  <c r="N60" i="1" s="1"/>
  <c r="W47" i="1"/>
  <c r="V47" i="1"/>
  <c r="U47" i="1"/>
  <c r="T47" i="1"/>
  <c r="S47" i="1"/>
  <c r="R47" i="1"/>
  <c r="Q47" i="1"/>
  <c r="P47" i="1"/>
  <c r="O47" i="1"/>
  <c r="T43" i="1"/>
  <c r="V43" i="1"/>
  <c r="O43" i="1"/>
  <c r="S43" i="1"/>
  <c r="Q43" i="1"/>
  <c r="P61" i="1" l="1"/>
  <c r="O60" i="1"/>
  <c r="O61" i="1" s="1"/>
  <c r="O63" i="1" s="1"/>
  <c r="T60" i="1"/>
  <c r="T61" i="1" s="1"/>
  <c r="T63" i="1" s="1"/>
  <c r="Q61" i="1"/>
  <c r="Q63" i="1" s="1"/>
  <c r="S60" i="1"/>
  <c r="S61" i="1" s="1"/>
  <c r="S63" i="1" s="1"/>
  <c r="U60" i="1"/>
  <c r="U61" i="1" s="1"/>
  <c r="U63" i="1" s="1"/>
  <c r="N61" i="1"/>
  <c r="R61" i="1"/>
  <c r="R63" i="1" s="1"/>
  <c r="V61" i="1"/>
  <c r="V63" i="1" s="1"/>
  <c r="W60" i="1"/>
  <c r="W61" i="1" s="1"/>
  <c r="W63" i="1" s="1"/>
  <c r="P43" i="1"/>
  <c r="P63" i="1"/>
  <c r="W43" i="1"/>
  <c r="U43" i="1"/>
  <c r="R43" i="1"/>
  <c r="N63" i="1" l="1"/>
  <c r="N64" i="1"/>
  <c r="K64" i="1"/>
  <c r="N59" i="1"/>
</calcChain>
</file>

<file path=xl/sharedStrings.xml><?xml version="1.0" encoding="utf-8"?>
<sst xmlns="http://schemas.openxmlformats.org/spreadsheetml/2006/main" count="132" uniqueCount="107">
  <si>
    <t>Date:</t>
  </si>
  <si>
    <t>Students:</t>
  </si>
  <si>
    <t>1.</t>
  </si>
  <si>
    <t>2.</t>
  </si>
  <si>
    <t>3.</t>
  </si>
  <si>
    <t>4.</t>
  </si>
  <si>
    <t>5.</t>
  </si>
  <si>
    <r>
      <t xml:space="preserve">Temp. </t>
    </r>
    <r>
      <rPr>
        <vertAlign val="superscript"/>
        <sz val="11"/>
        <color theme="1"/>
        <rFont val="Calibri"/>
        <family val="2"/>
        <charset val="238"/>
        <scheme val="minor"/>
      </rPr>
      <t>o</t>
    </r>
    <r>
      <rPr>
        <sz val="11"/>
        <color theme="1"/>
        <rFont val="Calibri"/>
        <family val="2"/>
        <charset val="238"/>
        <scheme val="minor"/>
      </rPr>
      <t>C</t>
    </r>
  </si>
  <si>
    <t>Flow of rate by GHE in analyzed time</t>
  </si>
  <si>
    <t>Unit</t>
  </si>
  <si>
    <t>[min]</t>
  </si>
  <si>
    <t>[kWh]</t>
  </si>
  <si>
    <t>for selected probe.</t>
  </si>
  <si>
    <t>Temp. profile</t>
  </si>
  <si>
    <r>
      <t>[</t>
    </r>
    <r>
      <rPr>
        <vertAlign val="superscript"/>
        <sz val="11"/>
        <color theme="1"/>
        <rFont val="Calibri"/>
        <family val="2"/>
        <charset val="238"/>
        <scheme val="minor"/>
      </rPr>
      <t>o</t>
    </r>
    <r>
      <rPr>
        <sz val="11"/>
        <color theme="1"/>
        <rFont val="Calibri"/>
        <family val="2"/>
        <charset val="238"/>
        <scheme val="minor"/>
      </rPr>
      <t>C]</t>
    </r>
  </si>
  <si>
    <t>[m3/min]</t>
  </si>
  <si>
    <t>[m3/s]</t>
  </si>
  <si>
    <t>[m/s]</t>
  </si>
  <si>
    <t>[mm]</t>
  </si>
  <si>
    <t>[m3/h]</t>
  </si>
  <si>
    <t>[kJ]</t>
  </si>
  <si>
    <t>[kJ/kgK]</t>
  </si>
  <si>
    <t xml:space="preserve"> r</t>
  </si>
  <si>
    <t>kg/m3</t>
  </si>
  <si>
    <t>[ - ]</t>
  </si>
  <si>
    <t>SPOF</t>
  </si>
  <si>
    <t>COP</t>
  </si>
  <si>
    <t>Graph 1.</t>
  </si>
  <si>
    <t>Q</t>
  </si>
  <si>
    <t>d</t>
  </si>
  <si>
    <t>T</t>
  </si>
  <si>
    <r>
      <rPr>
        <b/>
        <sz val="9"/>
        <color theme="1"/>
        <rFont val="Symbol"/>
        <family val="1"/>
        <charset val="2"/>
      </rPr>
      <t>D</t>
    </r>
    <r>
      <rPr>
        <b/>
        <sz val="12"/>
        <color theme="1"/>
        <rFont val="Calibri"/>
        <family val="2"/>
        <charset val="238"/>
      </rPr>
      <t>T</t>
    </r>
  </si>
  <si>
    <r>
      <t>c</t>
    </r>
    <r>
      <rPr>
        <b/>
        <vertAlign val="subscript"/>
        <sz val="11"/>
        <color theme="1"/>
        <rFont val="Calibri"/>
        <family val="2"/>
        <charset val="238"/>
        <scheme val="minor"/>
      </rPr>
      <t>p</t>
    </r>
  </si>
  <si>
    <r>
      <rPr>
        <b/>
        <sz val="12"/>
        <color theme="1"/>
        <rFont val="Calibri"/>
        <family val="2"/>
        <charset val="238"/>
        <scheme val="minor"/>
      </rPr>
      <t>P</t>
    </r>
    <r>
      <rPr>
        <vertAlign val="subscript"/>
        <sz val="12"/>
        <color theme="1"/>
        <rFont val="Calibri"/>
        <family val="2"/>
        <charset val="238"/>
        <scheme val="minor"/>
      </rPr>
      <t xml:space="preserve"> el</t>
    </r>
  </si>
  <si>
    <r>
      <rPr>
        <b/>
        <sz val="12"/>
        <color theme="1"/>
        <rFont val="Calibri"/>
        <family val="2"/>
        <charset val="238"/>
        <scheme val="minor"/>
      </rPr>
      <t>E</t>
    </r>
    <r>
      <rPr>
        <sz val="12"/>
        <color theme="1"/>
        <rFont val="Calibri"/>
        <family val="2"/>
        <charset val="238"/>
        <scheme val="minor"/>
      </rPr>
      <t xml:space="preserve"> </t>
    </r>
    <r>
      <rPr>
        <vertAlign val="subscript"/>
        <sz val="12"/>
        <color theme="1"/>
        <rFont val="Calibri"/>
        <family val="2"/>
        <charset val="238"/>
        <scheme val="minor"/>
      </rPr>
      <t>0el</t>
    </r>
  </si>
  <si>
    <t>c</t>
  </si>
  <si>
    <r>
      <t xml:space="preserve">E </t>
    </r>
    <r>
      <rPr>
        <b/>
        <vertAlign val="subscript"/>
        <sz val="11"/>
        <color rgb="FF00B0F0"/>
        <rFont val="Calibri"/>
        <family val="2"/>
        <charset val="238"/>
        <scheme val="minor"/>
      </rPr>
      <t>2</t>
    </r>
  </si>
  <si>
    <r>
      <t xml:space="preserve">E </t>
    </r>
    <r>
      <rPr>
        <b/>
        <vertAlign val="subscript"/>
        <sz val="11"/>
        <color rgb="FFFF0000"/>
        <rFont val="Calibri"/>
        <family val="2"/>
        <charset val="238"/>
        <scheme val="minor"/>
      </rPr>
      <t>2</t>
    </r>
  </si>
  <si>
    <r>
      <rPr>
        <b/>
        <sz val="12"/>
        <color theme="1"/>
        <rFont val="Calibri"/>
        <family val="2"/>
        <charset val="238"/>
        <scheme val="minor"/>
      </rPr>
      <t>E</t>
    </r>
    <r>
      <rPr>
        <sz val="12"/>
        <color theme="1"/>
        <rFont val="Calibri"/>
        <family val="2"/>
        <charset val="238"/>
        <scheme val="minor"/>
      </rPr>
      <t xml:space="preserve"> </t>
    </r>
    <r>
      <rPr>
        <vertAlign val="subscript"/>
        <sz val="12"/>
        <color theme="1"/>
        <rFont val="Calibri"/>
        <family val="2"/>
        <charset val="238"/>
        <scheme val="minor"/>
      </rPr>
      <t>1el</t>
    </r>
  </si>
  <si>
    <r>
      <rPr>
        <sz val="10"/>
        <color theme="1"/>
        <rFont val="Symbol"/>
        <family val="1"/>
        <charset val="2"/>
      </rPr>
      <t xml:space="preserve"> </t>
    </r>
    <r>
      <rPr>
        <b/>
        <sz val="12"/>
        <color theme="1"/>
        <rFont val="Calibri"/>
        <family val="2"/>
        <charset val="238"/>
        <scheme val="minor"/>
      </rPr>
      <t>E</t>
    </r>
    <r>
      <rPr>
        <sz val="12"/>
        <color theme="1"/>
        <rFont val="Calibri"/>
        <family val="2"/>
        <charset val="238"/>
        <scheme val="minor"/>
      </rPr>
      <t xml:space="preserve"> </t>
    </r>
    <r>
      <rPr>
        <vertAlign val="subscript"/>
        <sz val="12"/>
        <color theme="1"/>
        <rFont val="Calibri"/>
        <family val="2"/>
        <charset val="238"/>
        <scheme val="minor"/>
      </rPr>
      <t>el</t>
    </r>
  </si>
  <si>
    <t>[kWh/5min]</t>
  </si>
  <si>
    <t>[kJ/5min]</t>
  </si>
  <si>
    <t>PROJECT TITLE</t>
  </si>
  <si>
    <t>OBJECT</t>
  </si>
  <si>
    <t>NAME AND SURNAME</t>
  </si>
  <si>
    <t>DATE</t>
  </si>
  <si>
    <t>This tool was prepared by Project "Virtual and Intensive Course Developing Practical Skills of Future Engineers" (VIPSKILLS) Nr.2016-1-PL01-KA203-026152.</t>
  </si>
  <si>
    <t>AUTHORS</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</si>
  <si>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</si>
  <si>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</si>
  <si>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</si>
  <si>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</si>
  <si>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</si>
  <si>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</si>
  <si>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</si>
  <si>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</si>
  <si>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2019</t>
  </si>
  <si>
    <t>Piotr Rynkowski, Bialystok University of Technology (BUT),</t>
  </si>
  <si>
    <t>Wydajność energetyczna pompy ciepła</t>
  </si>
  <si>
    <t>Ćwiczenie: Określanie niezaburzonego profilu temperatury w gruncie</t>
  </si>
  <si>
    <t>Cześć 1. Niezaburzony profil temperatury</t>
  </si>
  <si>
    <t>Sonda, m</t>
  </si>
  <si>
    <t>gruntowy wymiennik ciepła</t>
  </si>
  <si>
    <t>sonda kontrolna</t>
  </si>
  <si>
    <t>Rys. 1.</t>
  </si>
  <si>
    <t>Położenie gruntowych wymienników ciepła</t>
  </si>
  <si>
    <t>z sondami kontrolnymi na głębokości 70, 85 i 100 m.</t>
  </si>
  <si>
    <t>Parametry glikolu</t>
  </si>
  <si>
    <t>Jednostki</t>
  </si>
  <si>
    <t>ciepło właściwe</t>
  </si>
  <si>
    <t>gęstość</t>
  </si>
  <si>
    <t>Parametry wody</t>
  </si>
  <si>
    <r>
      <t>gęstość, for 27,5</t>
    </r>
    <r>
      <rPr>
        <vertAlign val="superscript"/>
        <sz val="11"/>
        <color theme="1"/>
        <rFont val="Calibri"/>
        <family val="2"/>
        <charset val="238"/>
        <scheme val="minor"/>
      </rPr>
      <t>o</t>
    </r>
    <r>
      <rPr>
        <sz val="11"/>
        <color theme="1"/>
        <rFont val="Calibri"/>
        <family val="2"/>
        <charset val="238"/>
        <scheme val="minor"/>
      </rPr>
      <t>C</t>
    </r>
  </si>
  <si>
    <t>zgodnie z: P.H. Bigg, Brit. J. Appl. Phys. 18, 521 (1967).</t>
  </si>
  <si>
    <t>Cześć 2. Określenie współczynnika COP pompy ciepła</t>
  </si>
  <si>
    <t>Parametry pracy</t>
  </si>
  <si>
    <t>Czas pracy</t>
  </si>
  <si>
    <t>Chwilowa moc pompy ciepła podczas pracy systemu</t>
  </si>
  <si>
    <t>Wskazania licznika energii elektr. przed eksperymentem</t>
  </si>
  <si>
    <t>Wskazania licznika energii elektr. podczas eksperymentu</t>
  </si>
  <si>
    <t>Energia elektryczna pobrana</t>
  </si>
  <si>
    <t>Temperatura zasilania GHE (Ground Heat Exchanger)</t>
  </si>
  <si>
    <t>Temperatura powrotu GHE</t>
  </si>
  <si>
    <t>Różnica temperatur</t>
  </si>
  <si>
    <t>Średni wydatek w analizowanej jednostce czasu</t>
  </si>
  <si>
    <t>Średnica wewnetrzna GHE</t>
  </si>
  <si>
    <t>Prędkość glikolu w GHE</t>
  </si>
  <si>
    <t>Energia pobrana z grunru</t>
  </si>
  <si>
    <t>Energia elektryczna</t>
  </si>
  <si>
    <t>Ciepło z gruntu (dolne źródła ciepła)</t>
  </si>
  <si>
    <t>Ciepło dostarczone do bufora (górne źródło ciepła</t>
  </si>
  <si>
    <t>Temperatura zasilania bufora</t>
  </si>
  <si>
    <t>Temperatura powrotu z bufora</t>
  </si>
  <si>
    <t>Średnica wewnetrzna rury DN 25 (zgodnie z PN EN 10255)</t>
  </si>
  <si>
    <t>Ciepło dostarczone do bufora</t>
  </si>
  <si>
    <t>Wyniki</t>
  </si>
  <si>
    <t xml:space="preserve">Współczynnik efektywności (COP) </t>
  </si>
  <si>
    <t xml:space="preserve">Sezonowy współczynnik efektywności (SPOF)                             (dla analizowanego przedziału czasowego) </t>
  </si>
  <si>
    <t>Uwaga: SPOF uwzględnia analizowany czas i nie ma zastosowania do sezonu grzewczego.</t>
  </si>
  <si>
    <t>Wzory:</t>
  </si>
  <si>
    <t>Rys. 2.</t>
  </si>
  <si>
    <t>COP w funkcji czasu</t>
  </si>
  <si>
    <t>Wnioski</t>
  </si>
  <si>
    <t>Porównaj rzeczywisty profil temperatury w stosunku do teoretycznego profilu dostępnego w literaturze.</t>
  </si>
  <si>
    <t>Porównaj analizowane wartości pompy ciepła COP z wartościami podawanymi przez producentów pomp ciepła dostępnych na rynku. Porównaj wartości COP z innym dolnym źródłem ciepła (powietrze).</t>
  </si>
  <si>
    <t>Które wielkości fizyczne będą miały znaczący wpływ na wartości COP i SPOF? Na które z nich możemy wpływać i jak możemy osiągnąć ten efekt?</t>
  </si>
  <si>
    <t>VIPSKILLS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</si>
</sst>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
    <numFmt numFmtId="167" formatCode="#,##0.000"/>
    <numFmt numFmtId="168" formatCode="0.000"/>
  </numFmts>
  <fonts count="34" x14ac:knownFonts="1">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i/>
      <sz val="11"/>
      <color theme="1"/>
      <name val="Calibri"/>
      <family val="2"/>
      <charset val="238"/>
      <scheme val="minor"/>
    </font>
    <font>
      <b/>
      <sz val="14"/>
      <color theme="1"/>
      <name val="Calibri"/>
      <family val="2"/>
      <charset val="238"/>
      <scheme val="minor"/>
    </font>
    <font>
      <vertAlign val="superscript"/>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12"/>
      <color rgb="FF002060"/>
      <name val="Calibri"/>
      <family val="2"/>
      <charset val="238"/>
      <scheme val="minor"/>
    </font>
    <font>
      <b/>
      <sz val="12"/>
      <color rgb="FFFF0000"/>
      <name val="Calibri"/>
      <family val="2"/>
      <charset val="238"/>
      <scheme val="minor"/>
    </font>
    <font>
      <b/>
      <sz val="12"/>
      <color rgb="FF00B0F0"/>
      <name val="Calibri"/>
      <family val="2"/>
      <charset val="238"/>
      <scheme val="minor"/>
    </font>
    <font>
      <b/>
      <sz val="11"/>
      <color rgb="FFFF0000"/>
      <name val="Calibri"/>
      <family val="2"/>
      <charset val="238"/>
      <scheme val="minor"/>
    </font>
    <font>
      <b/>
      <sz val="11"/>
      <color rgb="FF00B0F0"/>
      <name val="Calibri"/>
      <family val="2"/>
      <charset val="238"/>
      <scheme val="minor"/>
    </font>
    <font>
      <b/>
      <sz val="12"/>
      <color theme="1"/>
      <name val="Calibri"/>
      <family val="2"/>
      <charset val="238"/>
      <scheme val="minor"/>
    </font>
    <font>
      <b/>
      <sz val="12"/>
      <color rgb="FF0070C0"/>
      <name val="Calibri"/>
      <family val="2"/>
      <charset val="238"/>
      <scheme val="minor"/>
    </font>
    <font>
      <b/>
      <sz val="11"/>
      <color theme="1"/>
      <name val="Symbol"/>
      <family val="1"/>
      <charset val="2"/>
    </font>
    <font>
      <b/>
      <sz val="12"/>
      <color theme="1"/>
      <name val="Calibri"/>
      <family val="2"/>
      <charset val="238"/>
    </font>
    <font>
      <b/>
      <sz val="9"/>
      <color theme="1"/>
      <name val="Symbol"/>
      <family val="1"/>
      <charset val="2"/>
    </font>
    <font>
      <b/>
      <vertAlign val="subscript"/>
      <sz val="11"/>
      <color theme="1"/>
      <name val="Calibri"/>
      <family val="2"/>
      <charset val="238"/>
      <scheme val="minor"/>
    </font>
    <font>
      <sz val="12"/>
      <color theme="1"/>
      <name val="Calibri"/>
      <family val="2"/>
      <charset val="238"/>
      <scheme val="minor"/>
    </font>
    <font>
      <vertAlign val="subscript"/>
      <sz val="12"/>
      <color theme="1"/>
      <name val="Calibri"/>
      <family val="2"/>
      <charset val="238"/>
      <scheme val="minor"/>
    </font>
    <font>
      <sz val="10"/>
      <color theme="1"/>
      <name val="Symbol"/>
      <family val="1"/>
      <charset val="2"/>
    </font>
    <font>
      <b/>
      <vertAlign val="subscript"/>
      <sz val="11"/>
      <color rgb="FF00B0F0"/>
      <name val="Calibri"/>
      <family val="2"/>
      <charset val="238"/>
      <scheme val="minor"/>
    </font>
    <font>
      <b/>
      <vertAlign val="subscript"/>
      <sz val="11"/>
      <color rgb="FFFF0000"/>
      <name val="Calibri"/>
      <family val="2"/>
      <charset val="238"/>
      <scheme val="minor"/>
    </font>
    <font>
      <sz val="11"/>
      <color theme="0"/>
      <name val="Calibri"/>
      <family val="2"/>
      <charset val="238"/>
      <scheme val="minor"/>
    </font>
    <font>
      <sz val="22"/>
      <color theme="0"/>
      <name val="Calibri"/>
      <family val="2"/>
      <charset val="238"/>
      <scheme val="minor"/>
    </font>
    <font>
      <sz val="11"/>
      <color rgb="FFFF0000"/>
      <name val="Calibri"/>
      <family val="2"/>
      <charset val="238"/>
      <scheme val="minor"/>
    </font>
    <font>
      <sz val="11"/>
      <color theme="1"/>
      <name val="Arial"/>
      <family val="2"/>
      <charset val="238"/>
    </font>
    <font>
      <b/>
      <sz val="11"/>
      <color theme="1"/>
      <name val="Arial"/>
      <family val="2"/>
      <charset val="238"/>
    </font>
    <font>
      <sz val="12"/>
      <color theme="1"/>
      <name val="Arial"/>
      <family val="2"/>
      <charset val="238"/>
    </font>
    <font>
      <b/>
      <i/>
      <sz val="10"/>
      <color theme="1"/>
      <name val="Arial"/>
      <family val="2"/>
      <charset val="238"/>
    </font>
    <font>
      <b/>
      <sz val="11.5"/>
      <color theme="1"/>
      <name val="Arial"/>
      <family val="2"/>
      <charset val="238"/>
    </font>
    <font>
      <sz val="10"/>
      <color theme="1"/>
      <name val="Arial"/>
      <family val="2"/>
      <charset val="238"/>
    </font>
    <font>
      <i/>
      <sz val="9"/>
      <color theme="1"/>
      <name val="Arial"/>
      <family val="2"/>
      <charset val="23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24" fillId="5" borderId="0" applyNumberFormat="0" applyBorder="0" applyAlignment="0" applyProtection="0"/>
  </cellStyleXfs>
  <cellXfs count="275">
    <xf numFmtId="0" fontId="0" fillId="0" borderId="0" xfId="0"/>
    <xf numFmtId="0" fontId="0" fillId="2" borderId="0" xfId="0" applyFill="1" applyProtection="1"/>
    <xf numFmtId="0" fontId="1" fillId="4" borderId="14" xfId="0" applyFont="1" applyFill="1" applyBorder="1" applyAlignment="1" applyProtection="1">
      <alignment vertical="center"/>
    </xf>
    <xf numFmtId="0" fontId="1" fillId="4" borderId="7" xfId="0" applyFont="1" applyFill="1" applyBorder="1" applyProtection="1"/>
    <xf numFmtId="0" fontId="0" fillId="4" borderId="3" xfId="0" applyFill="1" applyBorder="1" applyAlignment="1" applyProtection="1">
      <alignment horizontal="center" vertical="center"/>
    </xf>
    <xf numFmtId="0" fontId="0" fillId="4" borderId="5" xfId="0"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 fillId="4" borderId="15" xfId="0" applyFont="1" applyFill="1" applyBorder="1" applyAlignment="1" applyProtection="1">
      <alignment vertical="center"/>
    </xf>
    <xf numFmtId="1" fontId="1" fillId="4" borderId="16" xfId="0" applyNumberFormat="1" applyFont="1" applyFill="1" applyBorder="1" applyAlignment="1" applyProtection="1">
      <alignment horizontal="center" vertical="center"/>
    </xf>
    <xf numFmtId="1" fontId="1" fillId="4" borderId="17" xfId="0" applyNumberFormat="1" applyFont="1" applyFill="1" applyBorder="1" applyAlignment="1" applyProtection="1">
      <alignment horizontal="center" vertical="center"/>
    </xf>
    <xf numFmtId="0" fontId="0" fillId="2" borderId="0" xfId="0" applyFill="1" applyAlignment="1" applyProtection="1">
      <alignment vertical="center"/>
    </xf>
    <xf numFmtId="0" fontId="0" fillId="4" borderId="18" xfId="0" applyFill="1" applyBorder="1" applyAlignment="1" applyProtection="1">
      <alignment vertical="center"/>
    </xf>
    <xf numFmtId="0" fontId="0" fillId="2" borderId="7" xfId="0" applyFill="1" applyBorder="1" applyProtection="1"/>
    <xf numFmtId="0" fontId="0" fillId="2" borderId="6"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Protection="1"/>
    <xf numFmtId="0" fontId="3" fillId="2" borderId="0" xfId="0" applyFont="1" applyFill="1" applyBorder="1" applyProtection="1"/>
    <xf numFmtId="0" fontId="1" fillId="4" borderId="0" xfId="0" applyFont="1" applyFill="1" applyBorder="1" applyProtection="1"/>
    <xf numFmtId="0" fontId="1" fillId="4" borderId="0" xfId="0" applyFont="1" applyFill="1" applyBorder="1" applyAlignment="1" applyProtection="1">
      <alignment horizontal="center"/>
    </xf>
    <xf numFmtId="0" fontId="2" fillId="2" borderId="0" xfId="0" applyFont="1" applyFill="1" applyBorder="1" applyAlignment="1" applyProtection="1">
      <alignment horizontal="right"/>
    </xf>
    <xf numFmtId="0" fontId="1" fillId="4" borderId="0" xfId="0" applyFont="1" applyFill="1" applyBorder="1" applyAlignment="1" applyProtection="1">
      <alignment horizontal="center" vertical="center"/>
    </xf>
    <xf numFmtId="0" fontId="0" fillId="2" borderId="9" xfId="0" applyFill="1" applyBorder="1" applyAlignment="1" applyProtection="1"/>
    <xf numFmtId="0" fontId="15" fillId="4" borderId="0"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0" fontId="7" fillId="2" borderId="12" xfId="0" applyFont="1" applyFill="1" applyBorder="1" applyProtection="1"/>
    <xf numFmtId="0" fontId="0" fillId="2" borderId="13" xfId="0" applyFill="1" applyBorder="1" applyProtection="1"/>
    <xf numFmtId="0" fontId="6" fillId="4" borderId="4"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0" fillId="4" borderId="4" xfId="0" applyFill="1" applyBorder="1" applyAlignment="1" applyProtection="1">
      <alignment vertical="center"/>
    </xf>
    <xf numFmtId="0" fontId="0" fillId="4" borderId="5" xfId="0" applyFill="1" applyBorder="1" applyAlignment="1" applyProtection="1">
      <alignment vertical="center"/>
    </xf>
    <xf numFmtId="0" fontId="0" fillId="4" borderId="45" xfId="0" applyFill="1" applyBorder="1" applyAlignment="1" applyProtection="1">
      <alignment vertical="center"/>
    </xf>
    <xf numFmtId="0" fontId="0" fillId="4" borderId="4" xfId="0" applyFill="1" applyBorder="1" applyAlignment="1" applyProtection="1">
      <alignment horizontal="center" vertical="center"/>
    </xf>
    <xf numFmtId="0" fontId="19" fillId="4" borderId="22"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38" xfId="0"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4" fillId="4" borderId="7" xfId="0" applyFont="1" applyFill="1" applyBorder="1" applyAlignment="1" applyProtection="1">
      <alignment vertical="center"/>
    </xf>
    <xf numFmtId="0" fontId="14" fillId="4" borderId="11" xfId="0" applyFont="1" applyFill="1" applyBorder="1" applyAlignment="1" applyProtection="1">
      <alignment vertical="center"/>
    </xf>
    <xf numFmtId="0" fontId="3" fillId="2" borderId="12" xfId="0" applyFont="1" applyFill="1" applyBorder="1" applyProtection="1"/>
    <xf numFmtId="164" fontId="0" fillId="0" borderId="19" xfId="0" applyNumberFormat="1" applyFill="1" applyBorder="1" applyAlignment="1" applyProtection="1">
      <alignment horizontal="center" vertical="center"/>
      <protection locked="0"/>
    </xf>
    <xf numFmtId="164" fontId="0" fillId="0" borderId="20" xfId="0" applyNumberFormat="1" applyFill="1" applyBorder="1" applyAlignment="1" applyProtection="1">
      <alignment horizontal="center" vertical="center"/>
      <protection locked="0"/>
    </xf>
    <xf numFmtId="0" fontId="0" fillId="4" borderId="36" xfId="0" applyFill="1" applyBorder="1" applyAlignment="1" applyProtection="1">
      <alignment horizontal="center" vertical="center"/>
    </xf>
    <xf numFmtId="4" fontId="6" fillId="2" borderId="1" xfId="0" applyNumberFormat="1" applyFont="1" applyFill="1" applyBorder="1" applyAlignment="1" applyProtection="1">
      <alignment horizontal="center" vertical="center"/>
    </xf>
    <xf numFmtId="4" fontId="6" fillId="2" borderId="37" xfId="0" applyNumberFormat="1" applyFont="1" applyFill="1" applyBorder="1" applyAlignment="1" applyProtection="1">
      <alignment horizontal="center" vertical="center"/>
    </xf>
    <xf numFmtId="4" fontId="0" fillId="2" borderId="19" xfId="0" applyNumberFormat="1" applyFill="1" applyBorder="1" applyAlignment="1" applyProtection="1">
      <alignment horizontal="center" vertical="center"/>
    </xf>
    <xf numFmtId="0" fontId="0" fillId="2" borderId="39" xfId="0" applyFill="1" applyBorder="1" applyAlignment="1" applyProtection="1">
      <alignment horizontal="center" vertical="center"/>
    </xf>
    <xf numFmtId="3" fontId="11" fillId="2" borderId="1" xfId="0" applyNumberFormat="1" applyFont="1" applyFill="1" applyBorder="1" applyAlignment="1" applyProtection="1">
      <alignment horizontal="center" vertical="center"/>
      <protection locked="0"/>
    </xf>
    <xf numFmtId="166" fontId="11" fillId="2" borderId="42" xfId="0" applyNumberFormat="1" applyFont="1" applyFill="1" applyBorder="1" applyAlignment="1" applyProtection="1">
      <alignment horizontal="center" vertical="center"/>
      <protection locked="0"/>
    </xf>
    <xf numFmtId="166" fontId="14" fillId="2" borderId="16" xfId="0" applyNumberFormat="1" applyFont="1" applyFill="1" applyBorder="1" applyAlignment="1" applyProtection="1">
      <alignment horizontal="center" vertical="center"/>
      <protection locked="0"/>
    </xf>
    <xf numFmtId="3" fontId="12" fillId="2" borderId="1" xfId="0" applyNumberFormat="1" applyFont="1" applyFill="1" applyBorder="1" applyAlignment="1" applyProtection="1">
      <alignment horizontal="center" vertical="center"/>
      <protection locked="0"/>
    </xf>
    <xf numFmtId="166" fontId="12" fillId="2" borderId="42"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65" fontId="0" fillId="2" borderId="1" xfId="0" applyNumberFormat="1"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166" fontId="12" fillId="2" borderId="1" xfId="0" applyNumberFormat="1" applyFont="1" applyFill="1" applyBorder="1" applyAlignment="1" applyProtection="1">
      <alignment horizontal="center" vertical="center"/>
      <protection locked="0"/>
    </xf>
    <xf numFmtId="3" fontId="0" fillId="2" borderId="0" xfId="0" applyNumberFormat="1" applyFill="1" applyAlignment="1" applyProtection="1">
      <alignment horizontal="center" vertical="center"/>
    </xf>
    <xf numFmtId="2" fontId="0" fillId="2" borderId="1" xfId="0" applyNumberFormat="1" applyFill="1" applyBorder="1" applyAlignment="1" applyProtection="1">
      <alignment horizontal="center" vertical="center"/>
    </xf>
    <xf numFmtId="168" fontId="26" fillId="2" borderId="24" xfId="0" applyNumberFormat="1" applyFont="1" applyFill="1" applyBorder="1" applyAlignment="1" applyProtection="1">
      <alignment horizontal="center" vertical="center"/>
    </xf>
    <xf numFmtId="168" fontId="26" fillId="2" borderId="2" xfId="0" applyNumberFormat="1" applyFont="1" applyFill="1" applyBorder="1" applyAlignment="1" applyProtection="1">
      <alignment horizontal="center" vertical="center"/>
    </xf>
    <xf numFmtId="0" fontId="26" fillId="2" borderId="39"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37"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27" fillId="2" borderId="0" xfId="0" applyFont="1" applyFill="1"/>
    <xf numFmtId="0" fontId="27" fillId="6" borderId="7" xfId="0" applyFont="1" applyFill="1" applyBorder="1"/>
    <xf numFmtId="0" fontId="27" fillId="6" borderId="6" xfId="0" applyFont="1" applyFill="1" applyBorder="1"/>
    <xf numFmtId="0" fontId="27" fillId="6" borderId="8" xfId="0" applyFont="1" applyFill="1" applyBorder="1"/>
    <xf numFmtId="0" fontId="27" fillId="6" borderId="9" xfId="0" applyFont="1" applyFill="1" applyBorder="1"/>
    <xf numFmtId="0" fontId="27" fillId="6" borderId="0" xfId="0" applyFont="1" applyFill="1" applyBorder="1"/>
    <xf numFmtId="0" fontId="27" fillId="6" borderId="10" xfId="0" applyFont="1" applyFill="1" applyBorder="1"/>
    <xf numFmtId="0" fontId="28" fillId="6" borderId="0" xfId="0" applyFont="1" applyFill="1" applyBorder="1" applyAlignment="1">
      <alignment horizontal="right"/>
    </xf>
    <xf numFmtId="0" fontId="28" fillId="6" borderId="0" xfId="0" applyFont="1" applyFill="1" applyBorder="1"/>
    <xf numFmtId="0" fontId="29" fillId="6" borderId="0" xfId="0" applyFont="1" applyFill="1" applyBorder="1" applyAlignment="1">
      <alignment horizontal="center" vertical="center"/>
    </xf>
    <xf numFmtId="0" fontId="31" fillId="6" borderId="0" xfId="0" applyFont="1" applyFill="1" applyBorder="1" applyAlignment="1">
      <alignment horizontal="right"/>
    </xf>
    <xf numFmtId="0" fontId="27" fillId="2" borderId="28" xfId="0" applyFont="1" applyFill="1" applyBorder="1"/>
    <xf numFmtId="0" fontId="27" fillId="6" borderId="9" xfId="0" applyFont="1" applyFill="1" applyBorder="1" applyAlignment="1">
      <alignment horizontal="right"/>
    </xf>
    <xf numFmtId="0" fontId="27" fillId="2" borderId="26" xfId="0" applyFont="1" applyFill="1" applyBorder="1" applyAlignment="1">
      <alignment horizontal="right"/>
    </xf>
    <xf numFmtId="0" fontId="33" fillId="2" borderId="0" xfId="0" applyFont="1" applyFill="1" applyBorder="1" applyAlignment="1">
      <alignment vertical="center"/>
    </xf>
    <xf numFmtId="0" fontId="33" fillId="2" borderId="31" xfId="0" applyFont="1" applyFill="1" applyBorder="1" applyAlignment="1">
      <alignment vertical="center"/>
    </xf>
    <xf numFmtId="0" fontId="33" fillId="2" borderId="0" xfId="0" applyFont="1" applyFill="1" applyBorder="1" applyAlignment="1">
      <alignment vertical="center" wrapText="1"/>
    </xf>
    <xf numFmtId="0" fontId="33" fillId="2" borderId="31" xfId="0" applyFont="1" applyFill="1" applyBorder="1" applyAlignment="1">
      <alignment vertical="center" wrapText="1"/>
    </xf>
    <xf numFmtId="0" fontId="27" fillId="2" borderId="26" xfId="0" applyFont="1" applyFill="1" applyBorder="1"/>
    <xf numFmtId="0" fontId="27" fillId="2" borderId="2" xfId="0" applyFont="1" applyFill="1" applyBorder="1"/>
    <xf numFmtId="0" fontId="27" fillId="6" borderId="11" xfId="0" applyFont="1" applyFill="1" applyBorder="1"/>
    <xf numFmtId="0" fontId="27" fillId="6" borderId="12" xfId="0" applyFont="1" applyFill="1" applyBorder="1"/>
    <xf numFmtId="0" fontId="27" fillId="6" borderId="13" xfId="0" applyFont="1" applyFill="1" applyBorder="1"/>
    <xf numFmtId="0" fontId="33" fillId="2" borderId="0" xfId="0" applyFont="1" applyFill="1" applyBorder="1" applyAlignment="1">
      <alignment horizontal="center" vertical="center" wrapText="1"/>
    </xf>
    <xf numFmtId="0" fontId="33" fillId="2" borderId="31"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49" xfId="0" applyFont="1" applyFill="1" applyBorder="1" applyAlignment="1">
      <alignment horizontal="center" vertical="center" wrapText="1"/>
    </xf>
    <xf numFmtId="0" fontId="27" fillId="6" borderId="0" xfId="0" applyFont="1" applyFill="1" applyBorder="1" applyAlignment="1">
      <alignment horizontal="right"/>
    </xf>
    <xf numFmtId="0" fontId="30" fillId="7" borderId="28"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48" xfId="0" applyFont="1" applyFill="1" applyBorder="1" applyAlignment="1">
      <alignment horizontal="center" vertical="center" wrapText="1"/>
    </xf>
    <xf numFmtId="0" fontId="30" fillId="7" borderId="49" xfId="0" applyFont="1" applyFill="1" applyBorder="1" applyAlignment="1">
      <alignment horizontal="center" vertical="center" wrapText="1"/>
    </xf>
    <xf numFmtId="0" fontId="32" fillId="2" borderId="26" xfId="0" applyFont="1" applyFill="1" applyBorder="1" applyAlignment="1">
      <alignment horizontal="left"/>
    </xf>
    <xf numFmtId="0" fontId="32" fillId="2" borderId="0" xfId="0" applyFont="1" applyFill="1" applyBorder="1" applyAlignment="1">
      <alignment horizontal="left"/>
    </xf>
    <xf numFmtId="0" fontId="32" fillId="2" borderId="31" xfId="0" applyFont="1" applyFill="1" applyBorder="1" applyAlignment="1">
      <alignment horizontal="left"/>
    </xf>
    <xf numFmtId="0" fontId="32" fillId="2" borderId="28" xfId="0" applyFont="1" applyFill="1" applyBorder="1" applyAlignment="1">
      <alignment horizontal="left"/>
    </xf>
    <xf numFmtId="0" fontId="32" fillId="2" borderId="29" xfId="0" applyFont="1" applyFill="1" applyBorder="1" applyAlignment="1">
      <alignment horizontal="left"/>
    </xf>
    <xf numFmtId="0" fontId="32" fillId="2" borderId="30" xfId="0" applyFont="1" applyFill="1" applyBorder="1" applyAlignment="1">
      <alignment horizontal="left"/>
    </xf>
    <xf numFmtId="0" fontId="33" fillId="2" borderId="29"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29" fillId="2" borderId="7"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14" fillId="4" borderId="27"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34" xfId="0" applyFont="1" applyFill="1" applyBorder="1" applyAlignment="1" applyProtection="1">
      <alignment horizontal="center" vertical="center"/>
    </xf>
    <xf numFmtId="0" fontId="14" fillId="4" borderId="6" xfId="0" applyFont="1" applyFill="1" applyBorder="1" applyAlignment="1" applyProtection="1">
      <alignment horizontal="left" vertical="center"/>
    </xf>
    <xf numFmtId="0" fontId="14" fillId="4" borderId="12" xfId="0" applyFont="1" applyFill="1" applyBorder="1" applyAlignment="1" applyProtection="1">
      <alignment horizontal="left" vertical="center" wrapText="1"/>
    </xf>
    <xf numFmtId="166" fontId="14" fillId="2" borderId="19" xfId="0" applyNumberFormat="1"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4" borderId="28" xfId="0" applyFont="1" applyFill="1" applyBorder="1" applyAlignment="1" applyProtection="1">
      <alignment horizontal="left" vertical="center"/>
    </xf>
    <xf numFmtId="0" fontId="11" fillId="4" borderId="29" xfId="0" applyFont="1" applyFill="1" applyBorder="1" applyAlignment="1" applyProtection="1">
      <alignment horizontal="left" vertical="center"/>
    </xf>
    <xf numFmtId="0" fontId="11" fillId="4" borderId="30" xfId="0" applyFont="1" applyFill="1" applyBorder="1" applyAlignment="1" applyProtection="1">
      <alignment horizontal="left" vertical="center"/>
    </xf>
    <xf numFmtId="0" fontId="11" fillId="4" borderId="26"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37" xfId="0" applyFont="1" applyFill="1" applyBorder="1" applyAlignment="1" applyProtection="1">
      <alignment horizontal="center" vertical="center"/>
    </xf>
    <xf numFmtId="0" fontId="11" fillId="4" borderId="38" xfId="0" applyFont="1" applyFill="1" applyBorder="1" applyAlignment="1" applyProtection="1">
      <alignment horizontal="center" vertical="center"/>
    </xf>
    <xf numFmtId="0" fontId="11" fillId="4" borderId="39" xfId="0" applyFont="1" applyFill="1" applyBorder="1" applyAlignment="1" applyProtection="1">
      <alignment horizontal="center" vertical="center"/>
    </xf>
    <xf numFmtId="0" fontId="9" fillId="4" borderId="7"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14" fillId="4" borderId="32"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3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0" fillId="4" borderId="37" xfId="0" applyFill="1" applyBorder="1" applyAlignment="1" applyProtection="1">
      <alignment horizontal="left" vertical="center"/>
    </xf>
    <xf numFmtId="0" fontId="0" fillId="4" borderId="1" xfId="0" applyFill="1" applyBorder="1" applyAlignment="1" applyProtection="1">
      <alignment horizontal="center" vertical="center"/>
    </xf>
    <xf numFmtId="0" fontId="0" fillId="4" borderId="37" xfId="0" applyFill="1" applyBorder="1" applyAlignment="1" applyProtection="1">
      <alignment horizontal="left" vertical="center" wrapText="1"/>
    </xf>
    <xf numFmtId="0" fontId="0" fillId="4" borderId="38" xfId="0" applyFill="1" applyBorder="1" applyAlignment="1" applyProtection="1">
      <alignment horizontal="left" vertical="center" wrapText="1"/>
    </xf>
    <xf numFmtId="0" fontId="0" fillId="4" borderId="39" xfId="0" applyFill="1" applyBorder="1" applyAlignment="1" applyProtection="1">
      <alignment horizontal="left" vertical="center" wrapText="1"/>
    </xf>
    <xf numFmtId="0" fontId="0" fillId="4" borderId="37" xfId="0" applyFill="1" applyBorder="1" applyAlignment="1" applyProtection="1">
      <alignment horizontal="center" vertical="center"/>
    </xf>
    <xf numFmtId="0" fontId="0" fillId="4" borderId="38" xfId="0" applyFill="1" applyBorder="1" applyAlignment="1" applyProtection="1">
      <alignment horizontal="center" vertical="center"/>
    </xf>
    <xf numFmtId="0" fontId="0" fillId="4" borderId="39"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38" xfId="0" applyFill="1" applyBorder="1" applyAlignment="1" applyProtection="1">
      <alignment horizontal="center" vertical="center"/>
    </xf>
    <xf numFmtId="0" fontId="0" fillId="2" borderId="41" xfId="0"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31" xfId="0" applyFont="1" applyFill="1" applyBorder="1" applyAlignment="1" applyProtection="1">
      <alignment horizontal="center" vertical="center"/>
    </xf>
    <xf numFmtId="0" fontId="0" fillId="4" borderId="24" xfId="0" applyFill="1" applyBorder="1" applyAlignment="1" applyProtection="1">
      <alignment horizontal="left" vertical="center"/>
    </xf>
    <xf numFmtId="0" fontId="0" fillId="4" borderId="32"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33" xfId="0" applyFill="1" applyBorder="1" applyAlignment="1" applyProtection="1">
      <alignment horizontal="center" vertical="center"/>
    </xf>
    <xf numFmtId="0" fontId="12" fillId="4" borderId="43" xfId="0" applyFont="1" applyFill="1" applyBorder="1" applyAlignment="1" applyProtection="1">
      <alignment horizontal="center" vertical="center"/>
    </xf>
    <xf numFmtId="0" fontId="12" fillId="4" borderId="46" xfId="0" applyFont="1" applyFill="1" applyBorder="1" applyAlignment="1" applyProtection="1">
      <alignment horizontal="center" vertical="center"/>
    </xf>
    <xf numFmtId="0" fontId="10" fillId="4" borderId="9"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3" fontId="0" fillId="4" borderId="0" xfId="0" applyNumberForma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0" xfId="0" applyFill="1" applyBorder="1" applyAlignment="1" applyProtection="1">
      <alignment horizontal="left" vertical="center"/>
    </xf>
    <xf numFmtId="0" fontId="1" fillId="4" borderId="0" xfId="0" applyFont="1" applyFill="1" applyBorder="1" applyAlignment="1" applyProtection="1">
      <alignment horizontal="center"/>
    </xf>
    <xf numFmtId="4" fontId="0" fillId="4" borderId="0" xfId="0" applyNumberForma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35" xfId="0" applyFont="1" applyFill="1" applyBorder="1" applyAlignment="1" applyProtection="1">
      <alignment horizontal="center" vertical="center"/>
    </xf>
    <xf numFmtId="0" fontId="0" fillId="4" borderId="50" xfId="0" applyFill="1" applyBorder="1" applyAlignment="1" applyProtection="1">
      <alignment horizontal="left" vertical="center"/>
    </xf>
    <xf numFmtId="0" fontId="0" fillId="4" borderId="38" xfId="0" applyFill="1" applyBorder="1" applyAlignment="1" applyProtection="1">
      <alignment horizontal="left" vertical="center"/>
    </xf>
    <xf numFmtId="0" fontId="12" fillId="4" borderId="27"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2" fillId="4" borderId="28"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12" fillId="4" borderId="27" xfId="0" applyFont="1" applyFill="1" applyBorder="1" applyAlignment="1" applyProtection="1">
      <alignment horizontal="left" vertical="center"/>
    </xf>
    <xf numFmtId="0" fontId="12" fillId="4" borderId="12" xfId="0" applyFont="1" applyFill="1" applyBorder="1" applyAlignment="1" applyProtection="1">
      <alignment horizontal="left" vertical="center"/>
    </xf>
    <xf numFmtId="0" fontId="12" fillId="4" borderId="34" xfId="0" applyFont="1" applyFill="1" applyBorder="1" applyAlignment="1" applyProtection="1">
      <alignment horizontal="left" vertical="center"/>
    </xf>
    <xf numFmtId="0" fontId="12" fillId="4" borderId="37" xfId="0" applyFont="1" applyFill="1" applyBorder="1" applyAlignment="1" applyProtection="1">
      <alignment horizontal="center" vertical="center"/>
    </xf>
    <xf numFmtId="0" fontId="12" fillId="4" borderId="38" xfId="0"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167" fontId="0" fillId="4" borderId="0" xfId="0" applyNumberFormat="1" applyFill="1" applyBorder="1" applyAlignment="1" applyProtection="1">
      <alignment horizontal="center" vertical="center"/>
    </xf>
    <xf numFmtId="0" fontId="25" fillId="5" borderId="3" xfId="1" applyFont="1" applyBorder="1" applyAlignment="1" applyProtection="1">
      <alignment horizontal="center" vertical="center"/>
    </xf>
    <xf numFmtId="0" fontId="25" fillId="5" borderId="4" xfId="1" applyFont="1" applyBorder="1" applyAlignment="1" applyProtection="1">
      <alignment horizontal="center" vertical="center"/>
    </xf>
    <xf numFmtId="0" fontId="25" fillId="5" borderId="5" xfId="1" applyFont="1" applyBorder="1" applyAlignment="1" applyProtection="1">
      <alignment horizontal="center" vertical="center"/>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4" borderId="39" xfId="0" applyFill="1" applyBorder="1" applyAlignment="1" applyProtection="1">
      <alignment horizontal="left" vertical="center"/>
    </xf>
    <xf numFmtId="0" fontId="1" fillId="4" borderId="21" xfId="0" applyFont="1" applyFill="1" applyBorder="1" applyAlignment="1" applyProtection="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4" borderId="19" xfId="0" applyFill="1" applyBorder="1" applyAlignment="1" applyProtection="1">
      <alignment horizontal="left" vertical="center"/>
    </xf>
    <xf numFmtId="0" fontId="0" fillId="4" borderId="26"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35" xfId="0" applyFill="1" applyBorder="1" applyAlignment="1" applyProtection="1">
      <alignment horizontal="center" vertical="center"/>
    </xf>
    <xf numFmtId="0" fontId="0" fillId="4" borderId="27"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34" xfId="0" applyFill="1" applyBorder="1" applyAlignment="1" applyProtection="1">
      <alignment horizontal="center" vertical="center"/>
    </xf>
    <xf numFmtId="0" fontId="0" fillId="4" borderId="28" xfId="0" applyFill="1" applyBorder="1" applyAlignment="1" applyProtection="1">
      <alignment horizontal="left" vertical="center"/>
    </xf>
    <xf numFmtId="0" fontId="0" fillId="4" borderId="29" xfId="0" applyFill="1" applyBorder="1" applyAlignment="1" applyProtection="1">
      <alignment horizontal="left" vertical="center"/>
    </xf>
    <xf numFmtId="0" fontId="0" fillId="4" borderId="30" xfId="0" applyFill="1" applyBorder="1" applyAlignment="1" applyProtection="1">
      <alignment horizontal="left" vertical="center"/>
    </xf>
    <xf numFmtId="0" fontId="0" fillId="4" borderId="2" xfId="0" applyFill="1" applyBorder="1" applyAlignment="1" applyProtection="1">
      <alignment horizontal="left" vertical="center"/>
    </xf>
    <xf numFmtId="0" fontId="0" fillId="4" borderId="48" xfId="0" applyFill="1" applyBorder="1" applyAlignment="1" applyProtection="1">
      <alignment horizontal="left" vertical="center"/>
    </xf>
    <xf numFmtId="0" fontId="0" fillId="4" borderId="49" xfId="0" applyFill="1" applyBorder="1" applyAlignment="1" applyProtection="1">
      <alignment horizontal="left" vertical="center"/>
    </xf>
    <xf numFmtId="0" fontId="19" fillId="4" borderId="44" xfId="0" applyFont="1" applyFill="1" applyBorder="1" applyAlignment="1" applyProtection="1">
      <alignment horizontal="center" vertical="center"/>
    </xf>
    <xf numFmtId="0" fontId="19" fillId="4" borderId="47" xfId="0" applyFont="1" applyFill="1" applyBorder="1" applyAlignment="1" applyProtection="1">
      <alignment horizontal="center" vertical="center"/>
    </xf>
    <xf numFmtId="0" fontId="0" fillId="2" borderId="7"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4" borderId="3" xfId="0" applyFont="1" applyFill="1" applyBorder="1" applyAlignment="1" applyProtection="1">
      <alignment horizontal="left" vertical="center"/>
    </xf>
    <xf numFmtId="0" fontId="13" fillId="4" borderId="4"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3" fillId="4" borderId="3"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4" fontId="0" fillId="2" borderId="1" xfId="0" applyNumberFormat="1" applyFill="1" applyBorder="1" applyAlignment="1" applyProtection="1">
      <alignment horizontal="center" vertical="center"/>
    </xf>
    <xf numFmtId="4" fontId="0" fillId="2" borderId="37" xfId="0" applyNumberFormat="1" applyFill="1" applyBorder="1" applyAlignment="1" applyProtection="1">
      <alignment horizontal="center" vertical="center"/>
    </xf>
  </cellXfs>
  <cellStyles count="2">
    <cellStyle name="60% — akcent 1" xfId="1" builtinId="32"/>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scatterChart>
        <c:scatterStyle val="lineMarker"/>
        <c:varyColors val="0"/>
        <c:ser>
          <c:idx val="7"/>
          <c:order val="0"/>
          <c:tx>
            <c:v>Temperature profile</c:v>
          </c:tx>
          <c:spPr>
            <a:ln w="19050">
              <a:solidFill>
                <a:srgbClr val="0070C0"/>
              </a:solidFill>
            </a:ln>
          </c:spPr>
          <c:marker>
            <c:symbol val="none"/>
          </c:marker>
          <c:xVal>
            <c:numRef>
              <c:f>'Heat Pump COP, SPOF'!$B$14:$AB$14</c:f>
              <c:numCache>
                <c:formatCode>0.0</c:formatCode>
                <c:ptCount val="27"/>
                <c:pt idx="0">
                  <c:v>4.2</c:v>
                </c:pt>
                <c:pt idx="1">
                  <c:v>5.31</c:v>
                </c:pt>
                <c:pt idx="2">
                  <c:v>6.56</c:v>
                </c:pt>
                <c:pt idx="3">
                  <c:v>7.09</c:v>
                </c:pt>
                <c:pt idx="4">
                  <c:v>8.56</c:v>
                </c:pt>
                <c:pt idx="5">
                  <c:v>9.07</c:v>
                </c:pt>
                <c:pt idx="6">
                  <c:v>9.76</c:v>
                </c:pt>
                <c:pt idx="7">
                  <c:v>10.19</c:v>
                </c:pt>
                <c:pt idx="8">
                  <c:v>10.31</c:v>
                </c:pt>
                <c:pt idx="9">
                  <c:v>10.38</c:v>
                </c:pt>
                <c:pt idx="10">
                  <c:v>10.39</c:v>
                </c:pt>
                <c:pt idx="11">
                  <c:v>9.8800000000000008</c:v>
                </c:pt>
                <c:pt idx="12">
                  <c:v>9.61</c:v>
                </c:pt>
                <c:pt idx="13">
                  <c:v>9.43</c:v>
                </c:pt>
                <c:pt idx="14">
                  <c:v>9.2100000000000009</c:v>
                </c:pt>
                <c:pt idx="15">
                  <c:v>8.69</c:v>
                </c:pt>
                <c:pt idx="16">
                  <c:v>8.31</c:v>
                </c:pt>
                <c:pt idx="17">
                  <c:v>8.24</c:v>
                </c:pt>
                <c:pt idx="18">
                  <c:v>8.14</c:v>
                </c:pt>
                <c:pt idx="19">
                  <c:v>8.1300000000000008</c:v>
                </c:pt>
                <c:pt idx="20">
                  <c:v>8</c:v>
                </c:pt>
                <c:pt idx="21">
                  <c:v>8.0299999999999994</c:v>
                </c:pt>
                <c:pt idx="22">
                  <c:v>7.94</c:v>
                </c:pt>
                <c:pt idx="23">
                  <c:v>7.94</c:v>
                </c:pt>
                <c:pt idx="24">
                  <c:v>8.06</c:v>
                </c:pt>
                <c:pt idx="25">
                  <c:v>8.31</c:v>
                </c:pt>
                <c:pt idx="26">
                  <c:v>8.08</c:v>
                </c:pt>
              </c:numCache>
            </c:numRef>
          </c:xVal>
          <c:yVal>
            <c:numRef>
              <c:f>'Heat Pump COP, SPOF'!$B$13:$AB$13</c:f>
              <c:numCache>
                <c:formatCode>0</c:formatCode>
                <c:ptCount val="27"/>
                <c:pt idx="0">
                  <c:v>1</c:v>
                </c:pt>
                <c:pt idx="1">
                  <c:v>2</c:v>
                </c:pt>
                <c:pt idx="2">
                  <c:v>3</c:v>
                </c:pt>
                <c:pt idx="3">
                  <c:v>4</c:v>
                </c:pt>
                <c:pt idx="4">
                  <c:v>5</c:v>
                </c:pt>
                <c:pt idx="5">
                  <c:v>6</c:v>
                </c:pt>
                <c:pt idx="6">
                  <c:v>7</c:v>
                </c:pt>
                <c:pt idx="7">
                  <c:v>8</c:v>
                </c:pt>
                <c:pt idx="8">
                  <c:v>9</c:v>
                </c:pt>
                <c:pt idx="9">
                  <c:v>10</c:v>
                </c:pt>
                <c:pt idx="10">
                  <c:v>12.5</c:v>
                </c:pt>
                <c:pt idx="11">
                  <c:v>15</c:v>
                </c:pt>
                <c:pt idx="12">
                  <c:v>17.5</c:v>
                </c:pt>
                <c:pt idx="13">
                  <c:v>20</c:v>
                </c:pt>
                <c:pt idx="14">
                  <c:v>25</c:v>
                </c:pt>
                <c:pt idx="15">
                  <c:v>30</c:v>
                </c:pt>
                <c:pt idx="16">
                  <c:v>35</c:v>
                </c:pt>
                <c:pt idx="17">
                  <c:v>40</c:v>
                </c:pt>
                <c:pt idx="18">
                  <c:v>45</c:v>
                </c:pt>
                <c:pt idx="19">
                  <c:v>50</c:v>
                </c:pt>
                <c:pt idx="20">
                  <c:v>55</c:v>
                </c:pt>
                <c:pt idx="21">
                  <c:v>60</c:v>
                </c:pt>
                <c:pt idx="22">
                  <c:v>65</c:v>
                </c:pt>
                <c:pt idx="23">
                  <c:v>70</c:v>
                </c:pt>
                <c:pt idx="24">
                  <c:v>80</c:v>
                </c:pt>
                <c:pt idx="25">
                  <c:v>90</c:v>
                </c:pt>
                <c:pt idx="26">
                  <c:v>100</c:v>
                </c:pt>
              </c:numCache>
            </c:numRef>
          </c:yVal>
          <c:smooth val="0"/>
        </c:ser>
        <c:dLbls>
          <c:showLegendKey val="0"/>
          <c:showVal val="0"/>
          <c:showCatName val="0"/>
          <c:showSerName val="0"/>
          <c:showPercent val="0"/>
          <c:showBubbleSize val="0"/>
        </c:dLbls>
        <c:axId val="599831488"/>
        <c:axId val="599832576"/>
        <c:extLst/>
      </c:scatterChart>
      <c:valAx>
        <c:axId val="599831488"/>
        <c:scaling>
          <c:orientation val="minMax"/>
          <c:max val="12"/>
          <c:min val="0"/>
        </c:scaling>
        <c:delete val="0"/>
        <c:axPos val="t"/>
        <c:minorGridlines>
          <c:spPr>
            <a:ln>
              <a:solidFill>
                <a:schemeClr val="bg1">
                  <a:lumMod val="50000"/>
                </a:schemeClr>
              </a:solidFill>
            </a:ln>
          </c:spPr>
        </c:minorGridlines>
        <c:numFmt formatCode="#,##0" sourceLinked="0"/>
        <c:majorTickMark val="out"/>
        <c:minorTickMark val="none"/>
        <c:tickLblPos val="low"/>
        <c:spPr>
          <a:ln>
            <a:solidFill>
              <a:schemeClr val="tx1"/>
            </a:solidFill>
          </a:ln>
        </c:spPr>
        <c:crossAx val="599832576"/>
        <c:crosses val="autoZero"/>
        <c:crossBetween val="midCat"/>
        <c:majorUnit val="2"/>
        <c:minorUnit val="2"/>
      </c:valAx>
      <c:valAx>
        <c:axId val="599832576"/>
        <c:scaling>
          <c:orientation val="maxMin"/>
          <c:max val="100"/>
        </c:scaling>
        <c:delete val="0"/>
        <c:axPos val="l"/>
        <c:majorGridlines>
          <c:spPr>
            <a:ln w="1270">
              <a:solidFill>
                <a:schemeClr val="bg1">
                  <a:lumMod val="75000"/>
                </a:schemeClr>
              </a:solidFill>
            </a:ln>
          </c:spPr>
        </c:majorGridlines>
        <c:numFmt formatCode="#\ ##0" sourceLinked="0"/>
        <c:majorTickMark val="out"/>
        <c:minorTickMark val="none"/>
        <c:tickLblPos val="nextTo"/>
        <c:spPr>
          <a:ln>
            <a:solidFill>
              <a:schemeClr val="tx1"/>
            </a:solidFill>
          </a:ln>
        </c:spPr>
        <c:crossAx val="599831488"/>
        <c:crosses val="autoZero"/>
        <c:crossBetween val="midCat"/>
        <c:majorUnit val="1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scatterChart>
        <c:scatterStyle val="lineMarker"/>
        <c:varyColors val="0"/>
        <c:ser>
          <c:idx val="13"/>
          <c:order val="0"/>
          <c:tx>
            <c:v>COP (time)</c:v>
          </c:tx>
          <c:spPr>
            <a:ln w="15875">
              <a:solidFill>
                <a:srgbClr val="0070C0"/>
              </a:solidFill>
            </a:ln>
          </c:spPr>
          <c:marker>
            <c:symbol val="diamond"/>
            <c:size val="5"/>
            <c:spPr>
              <a:solidFill>
                <a:srgbClr val="002060"/>
              </a:solidFill>
              <a:ln>
                <a:noFill/>
              </a:ln>
            </c:spPr>
          </c:marker>
          <c:xVal>
            <c:numRef>
              <c:f>'Heat Pump COP, SPOF'!$N$39:$W$39</c:f>
              <c:numCache>
                <c:formatCode>General</c:formatCode>
                <c:ptCount val="10"/>
                <c:pt idx="0">
                  <c:v>5</c:v>
                </c:pt>
                <c:pt idx="1">
                  <c:v>10</c:v>
                </c:pt>
                <c:pt idx="2">
                  <c:v>15</c:v>
                </c:pt>
                <c:pt idx="3">
                  <c:v>20</c:v>
                </c:pt>
                <c:pt idx="4">
                  <c:v>25</c:v>
                </c:pt>
                <c:pt idx="5">
                  <c:v>30</c:v>
                </c:pt>
                <c:pt idx="6">
                  <c:v>35</c:v>
                </c:pt>
                <c:pt idx="7">
                  <c:v>40</c:v>
                </c:pt>
                <c:pt idx="8">
                  <c:v>45</c:v>
                </c:pt>
                <c:pt idx="9">
                  <c:v>50</c:v>
                </c:pt>
              </c:numCache>
            </c:numRef>
          </c:xVal>
          <c:yVal>
            <c:numRef>
              <c:f>'Heat Pump COP, SPOF'!$N$63:$W$63</c:f>
              <c:numCache>
                <c:formatCode>#\ ##0.0</c:formatCode>
                <c:ptCount val="10"/>
                <c:pt idx="0">
                  <c:v>11.878040341475939</c:v>
                </c:pt>
                <c:pt idx="1">
                  <c:v>5.2362831964045711</c:v>
                </c:pt>
                <c:pt idx="2">
                  <c:v>4.9759987289578991</c:v>
                </c:pt>
                <c:pt idx="3">
                  <c:v>4.868982339355469</c:v>
                </c:pt>
                <c:pt idx="4">
                  <c:v>4.7418609664531592</c:v>
                </c:pt>
                <c:pt idx="5">
                  <c:v>4.5068985085227284</c:v>
                </c:pt>
                <c:pt idx="6">
                  <c:v>4.4292943431712972</c:v>
                </c:pt>
                <c:pt idx="7">
                  <c:v>4.2927915447771978</c:v>
                </c:pt>
                <c:pt idx="8">
                  <c:v>4.1906198507245502</c:v>
                </c:pt>
                <c:pt idx="9">
                  <c:v>2.7058961805555299E-2</c:v>
                </c:pt>
              </c:numCache>
            </c:numRef>
          </c:yVal>
          <c:smooth val="0"/>
          <c:extLst/>
        </c:ser>
        <c:dLbls>
          <c:showLegendKey val="0"/>
          <c:showVal val="0"/>
          <c:showCatName val="0"/>
          <c:showSerName val="0"/>
          <c:showPercent val="0"/>
          <c:showBubbleSize val="0"/>
        </c:dLbls>
        <c:axId val="740105200"/>
        <c:axId val="740109552"/>
        <c:extLst/>
      </c:scatterChart>
      <c:valAx>
        <c:axId val="740105200"/>
        <c:scaling>
          <c:orientation val="minMax"/>
          <c:max val="60"/>
          <c:min val="0"/>
        </c:scaling>
        <c:delete val="0"/>
        <c:axPos val="b"/>
        <c:minorGridlines>
          <c:spPr>
            <a:ln>
              <a:solidFill>
                <a:schemeClr val="bg1">
                  <a:lumMod val="50000"/>
                </a:schemeClr>
              </a:solidFill>
            </a:ln>
          </c:spPr>
        </c:minorGridlines>
        <c:numFmt formatCode="#,##0" sourceLinked="0"/>
        <c:majorTickMark val="out"/>
        <c:minorTickMark val="none"/>
        <c:tickLblPos val="nextTo"/>
        <c:spPr>
          <a:ln w="3175">
            <a:solidFill>
              <a:srgbClr val="0070C0"/>
            </a:solidFill>
          </a:ln>
        </c:spPr>
        <c:crossAx val="740109552"/>
        <c:crosses val="autoZero"/>
        <c:crossBetween val="midCat"/>
        <c:majorUnit val="10"/>
        <c:minorUnit val="10"/>
      </c:valAx>
      <c:valAx>
        <c:axId val="740109552"/>
        <c:scaling>
          <c:orientation val="minMax"/>
          <c:max val="12"/>
          <c:min val="0"/>
        </c:scaling>
        <c:delete val="0"/>
        <c:axPos val="l"/>
        <c:majorGridlines>
          <c:spPr>
            <a:ln w="3175">
              <a:solidFill>
                <a:schemeClr val="bg1">
                  <a:lumMod val="65000"/>
                </a:schemeClr>
              </a:solidFill>
            </a:ln>
          </c:spPr>
        </c:majorGridlines>
        <c:numFmt formatCode="#\ ##0" sourceLinked="0"/>
        <c:majorTickMark val="out"/>
        <c:minorTickMark val="none"/>
        <c:tickLblPos val="nextTo"/>
        <c:spPr>
          <a:ln w="3175">
            <a:solidFill>
              <a:schemeClr val="tx1"/>
            </a:solidFill>
          </a:ln>
        </c:spPr>
        <c:crossAx val="740105200"/>
        <c:crosses val="autoZero"/>
        <c:crossBetween val="midCat"/>
        <c:majorUnit val="2"/>
        <c:minorUnit val="2"/>
      </c:valAx>
    </c:plotArea>
    <c:legend>
      <c:legendPos val="b"/>
      <c:overlay val="0"/>
    </c:legend>
    <c:plotVisOnly val="1"/>
    <c:dispBlanksAs val="gap"/>
    <c:showDLblsOverMax val="0"/>
  </c:chart>
  <c:spPr>
    <a:ln>
      <a:solidFill>
        <a:schemeClr val="accent6"/>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109367</xdr:colOff>
      <xdr:row>8</xdr:row>
      <xdr:rowOff>179641</xdr:rowOff>
    </xdr:to>
    <xdr:pic>
      <xdr:nvPicPr>
        <xdr:cNvPr id="2" name="Obraz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1098" y="204044"/>
          <a:ext cx="5169894" cy="1290047"/>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162223</xdr:rowOff>
    </xdr:to>
    <xdr:pic>
      <xdr:nvPicPr>
        <xdr:cNvPr id="3" name="Obraz 2" descr="Znalezione obrazy dla zapytania cc by sa">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7915" y="8662036"/>
          <a:ext cx="1440180" cy="53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274583</xdr:colOff>
      <xdr:row>18</xdr:row>
      <xdr:rowOff>72842</xdr:rowOff>
    </xdr:from>
    <xdr:to>
      <xdr:col>10</xdr:col>
      <xdr:colOff>323850</xdr:colOff>
      <xdr:row>25</xdr:row>
      <xdr:rowOff>9525</xdr:rowOff>
    </xdr:to>
    <xdr:grpSp>
      <xdr:nvGrpSpPr>
        <xdr:cNvPr id="3" name="Grupa 2"/>
        <xdr:cNvGrpSpPr/>
      </xdr:nvGrpSpPr>
      <xdr:grpSpPr>
        <a:xfrm>
          <a:off x="916639" y="4934120"/>
          <a:ext cx="3668767" cy="1220794"/>
          <a:chOff x="0" y="-2881"/>
          <a:chExt cx="3061321" cy="1089842"/>
        </a:xfrm>
      </xdr:grpSpPr>
      <xdr:cxnSp macro="">
        <xdr:nvCxnSpPr>
          <xdr:cNvPr id="4" name="Łącznik prostoliniowy 48"/>
          <xdr:cNvCxnSpPr/>
        </xdr:nvCxnSpPr>
        <xdr:spPr>
          <a:xfrm>
            <a:off x="58521" y="504749"/>
            <a:ext cx="200843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 name="Łącznik prostoliniowy 55"/>
          <xdr:cNvCxnSpPr/>
        </xdr:nvCxnSpPr>
        <xdr:spPr>
          <a:xfrm flipV="1">
            <a:off x="1689811" y="58523"/>
            <a:ext cx="424180" cy="70929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6" name="Grupa 5"/>
          <xdr:cNvGrpSpPr/>
        </xdr:nvGrpSpPr>
        <xdr:grpSpPr>
          <a:xfrm>
            <a:off x="0" y="-2881"/>
            <a:ext cx="3061321" cy="1089842"/>
            <a:chOff x="0" y="-2881"/>
            <a:chExt cx="3061321" cy="1089842"/>
          </a:xfrm>
        </xdr:grpSpPr>
        <xdr:sp macro="" textlink="">
          <xdr:nvSpPr>
            <xdr:cNvPr id="7" name="Pole tekstowe 8"/>
            <xdr:cNvSpPr txBox="1"/>
          </xdr:nvSpPr>
          <xdr:spPr>
            <a:xfrm>
              <a:off x="1276350" y="800100"/>
              <a:ext cx="486610" cy="2322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8" name="Elipsa 7"/>
            <xdr:cNvSpPr/>
          </xdr:nvSpPr>
          <xdr:spPr>
            <a:xfrm>
              <a:off x="2965604" y="806183"/>
              <a:ext cx="95716" cy="86558"/>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9" name="Elipsa 8"/>
            <xdr:cNvSpPr/>
          </xdr:nvSpPr>
          <xdr:spPr>
            <a:xfrm>
              <a:off x="2933700" y="152400"/>
              <a:ext cx="127621" cy="115411"/>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sp macro="" textlink="">
          <xdr:nvSpPr>
            <xdr:cNvPr id="10" name="Pole tekstowe 40"/>
            <xdr:cNvSpPr txBox="1"/>
          </xdr:nvSpPr>
          <xdr:spPr>
            <a:xfrm>
              <a:off x="1343025" y="28575"/>
              <a:ext cx="478580" cy="23807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cxnSp macro="">
          <xdr:nvCxnSpPr>
            <xdr:cNvPr id="11" name="Łącznik prostoliniowy 45"/>
            <xdr:cNvCxnSpPr/>
          </xdr:nvCxnSpPr>
          <xdr:spPr>
            <a:xfrm flipH="1" flipV="1">
              <a:off x="1676401" y="266700"/>
              <a:ext cx="480695" cy="76708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2" name="Trójkąt równoramienny 11"/>
            <xdr:cNvSpPr/>
          </xdr:nvSpPr>
          <xdr:spPr>
            <a:xfrm rot="1798731">
              <a:off x="1362075" y="0"/>
              <a:ext cx="1051379" cy="828121"/>
            </a:xfrm>
            <a:prstGeom prst="triangle">
              <a:avLst>
                <a:gd name="adj" fmla="val 52247"/>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oAutofit/>
            </a:bodyPr>
            <a:lstStyle/>
            <a:p>
              <a:endParaRPr lang="pl-PL"/>
            </a:p>
          </xdr:txBody>
        </xdr:sp>
        <xdr:sp macro="" textlink="">
          <xdr:nvSpPr>
            <xdr:cNvPr id="13" name="Pole tekstowe 31"/>
            <xdr:cNvSpPr txBox="1"/>
          </xdr:nvSpPr>
          <xdr:spPr>
            <a:xfrm>
              <a:off x="381000" y="342900"/>
              <a:ext cx="701512" cy="22808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11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14" name="Elipsa 13"/>
            <xdr:cNvSpPr/>
          </xdr:nvSpPr>
          <xdr:spPr>
            <a:xfrm>
              <a:off x="1171575" y="438150"/>
              <a:ext cx="127000" cy="114935"/>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sp macro="" textlink="">
          <xdr:nvSpPr>
            <xdr:cNvPr id="15" name="Elipsa 14"/>
            <xdr:cNvSpPr/>
          </xdr:nvSpPr>
          <xdr:spPr>
            <a:xfrm>
              <a:off x="2066925" y="971550"/>
              <a:ext cx="127621" cy="115411"/>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cxnSp macro="">
          <xdr:nvCxnSpPr>
            <xdr:cNvPr id="16" name="Łącznik prostoliniowy 56"/>
            <xdr:cNvCxnSpPr/>
          </xdr:nvCxnSpPr>
          <xdr:spPr>
            <a:xfrm flipV="1">
              <a:off x="2571750" y="44922"/>
              <a:ext cx="0" cy="996863"/>
            </a:xfrm>
            <a:prstGeom prst="line">
              <a:avLst/>
            </a:prstGeom>
            <a:ln w="1270">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17" name="Łącznik prostoliniowy 57"/>
            <xdr:cNvCxnSpPr/>
          </xdr:nvCxnSpPr>
          <xdr:spPr>
            <a:xfrm>
              <a:off x="2095500" y="52238"/>
              <a:ext cx="517930" cy="0"/>
            </a:xfrm>
            <a:prstGeom prst="line">
              <a:avLst/>
            </a:prstGeom>
            <a:ln w="1270">
              <a:solidFill>
                <a:schemeClr val="tx1"/>
              </a:solidFill>
              <a:prstDash val="solid"/>
              <a:headEnd type="none" w="sm" len="lg"/>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18" name="Pole tekstowe 47"/>
            <xdr:cNvSpPr txBox="1"/>
          </xdr:nvSpPr>
          <xdr:spPr>
            <a:xfrm rot="16200000">
              <a:off x="2281237" y="452438"/>
              <a:ext cx="425450" cy="2070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cxnSp macro="">
          <xdr:nvCxnSpPr>
            <xdr:cNvPr id="19" name="Łącznik prostoliniowy 59"/>
            <xdr:cNvCxnSpPr/>
          </xdr:nvCxnSpPr>
          <xdr:spPr>
            <a:xfrm>
              <a:off x="2095500" y="1038225"/>
              <a:ext cx="517930" cy="0"/>
            </a:xfrm>
            <a:prstGeom prst="line">
              <a:avLst/>
            </a:prstGeom>
            <a:ln w="1270">
              <a:solidFill>
                <a:schemeClr val="tx1"/>
              </a:solidFill>
              <a:prstDash val="solid"/>
              <a:headEnd type="none" w="sm" len="lg"/>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20" name="Elipsa 19"/>
            <xdr:cNvSpPr/>
          </xdr:nvSpPr>
          <xdr:spPr>
            <a:xfrm>
              <a:off x="2076450" y="466725"/>
              <a:ext cx="95250" cy="86360"/>
            </a:xfrm>
            <a:prstGeom prst="ellipse">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21" name="Elipsa 20"/>
            <xdr:cNvSpPr/>
          </xdr:nvSpPr>
          <xdr:spPr>
            <a:xfrm>
              <a:off x="1790700" y="476250"/>
              <a:ext cx="95250" cy="86360"/>
            </a:xfrm>
            <a:prstGeom prst="ellipse">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22" name="Elipsa 21"/>
            <xdr:cNvSpPr/>
          </xdr:nvSpPr>
          <xdr:spPr>
            <a:xfrm>
              <a:off x="0" y="457200"/>
              <a:ext cx="95250" cy="86360"/>
            </a:xfrm>
            <a:prstGeom prst="ellipse">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28" name="Elipsa 27"/>
            <xdr:cNvSpPr/>
          </xdr:nvSpPr>
          <xdr:spPr>
            <a:xfrm>
              <a:off x="2053462" y="-2881"/>
              <a:ext cx="127621" cy="115411"/>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grpSp>
    </xdr:grpSp>
    <xdr:clientData/>
  </xdr:twoCellAnchor>
  <xdr:twoCellAnchor>
    <xdr:from>
      <xdr:col>15</xdr:col>
      <xdr:colOff>47624</xdr:colOff>
      <xdr:row>14</xdr:row>
      <xdr:rowOff>57150</xdr:rowOff>
    </xdr:from>
    <xdr:to>
      <xdr:col>24</xdr:col>
      <xdr:colOff>171450</xdr:colOff>
      <xdr:row>35</xdr:row>
      <xdr:rowOff>114300</xdr:rowOff>
    </xdr:to>
    <xdr:grpSp>
      <xdr:nvGrpSpPr>
        <xdr:cNvPr id="26" name="Grupa 25"/>
        <xdr:cNvGrpSpPr/>
      </xdr:nvGrpSpPr>
      <xdr:grpSpPr>
        <a:xfrm>
          <a:off x="6672791" y="4184650"/>
          <a:ext cx="4942770" cy="3994150"/>
          <a:chOff x="6029324" y="4686300"/>
          <a:chExt cx="3536467" cy="4057650"/>
        </a:xfrm>
      </xdr:grpSpPr>
      <xdr:graphicFrame macro="">
        <xdr:nvGraphicFramePr>
          <xdr:cNvPr id="23" name="Wykres 22"/>
          <xdr:cNvGraphicFramePr>
            <a:graphicFrameLocks/>
          </xdr:cNvGraphicFramePr>
        </xdr:nvGraphicFramePr>
        <xdr:xfrm>
          <a:off x="6029324" y="4686300"/>
          <a:ext cx="3299477" cy="40576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4" name="pole tekstowe 23"/>
          <xdr:cNvSpPr txBox="1"/>
        </xdr:nvSpPr>
        <xdr:spPr>
          <a:xfrm>
            <a:off x="9156216" y="4695825"/>
            <a:ext cx="409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aseline="30000"/>
              <a:t>o</a:t>
            </a:r>
            <a:r>
              <a:rPr lang="pl-PL" sz="1100"/>
              <a:t>C</a:t>
            </a:r>
          </a:p>
        </xdr:txBody>
      </xdr:sp>
      <xdr:sp macro="" textlink="">
        <xdr:nvSpPr>
          <xdr:cNvPr id="25" name="pole tekstowe 24"/>
          <xdr:cNvSpPr txBox="1"/>
        </xdr:nvSpPr>
        <xdr:spPr>
          <a:xfrm>
            <a:off x="6086475" y="8324850"/>
            <a:ext cx="409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aseline="0"/>
              <a:t>m</a:t>
            </a:r>
          </a:p>
        </xdr:txBody>
      </xdr:sp>
    </xdr:grpSp>
    <xdr:clientData/>
  </xdr:twoCellAnchor>
  <xdr:twoCellAnchor>
    <xdr:from>
      <xdr:col>2</xdr:col>
      <xdr:colOff>81660</xdr:colOff>
      <xdr:row>65</xdr:row>
      <xdr:rowOff>152400</xdr:rowOff>
    </xdr:from>
    <xdr:to>
      <xdr:col>15</xdr:col>
      <xdr:colOff>257175</xdr:colOff>
      <xdr:row>82</xdr:row>
      <xdr:rowOff>57150</xdr:rowOff>
    </xdr:to>
    <xdr:graphicFrame macro="">
      <xdr:nvGraphicFramePr>
        <xdr:cNvPr id="27" name="Wykres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16</xdr:col>
          <xdr:colOff>57150</xdr:colOff>
          <xdr:row>69</xdr:row>
          <xdr:rowOff>152400</xdr:rowOff>
        </xdr:from>
        <xdr:to>
          <xdr:col>27</xdr:col>
          <xdr:colOff>76200</xdr:colOff>
          <xdr:row>79</xdr:row>
          <xdr:rowOff>171450</xdr:rowOff>
        </xdr:to>
        <xdr:sp macro="" textlink="">
          <xdr:nvSpPr>
            <xdr:cNvPr id="1025" name="Obiekt 3"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0.1568</cdr:x>
      <cdr:y>0.02391</cdr:y>
    </cdr:from>
    <cdr:to>
      <cdr:x>0.25617</cdr:x>
      <cdr:y>0.11716</cdr:y>
    </cdr:to>
    <cdr:sp macro="" textlink="">
      <cdr:nvSpPr>
        <cdr:cNvPr id="2" name="pole tekstowe 24"/>
        <cdr:cNvSpPr txBox="1"/>
      </cdr:nvSpPr>
      <cdr:spPr>
        <a:xfrm xmlns:a="http://schemas.openxmlformats.org/drawingml/2006/main">
          <a:off x="857250" y="75152"/>
          <a:ext cx="543274" cy="293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pl-PL" sz="1100" baseline="0"/>
            <a:t>COP</a:t>
          </a:r>
        </a:p>
      </cdr:txBody>
    </cdr:sp>
  </cdr:relSizeAnchor>
  <cdr:relSizeAnchor xmlns:cdr="http://schemas.openxmlformats.org/drawingml/2006/chartDrawing">
    <cdr:from>
      <cdr:x>0.77778</cdr:x>
      <cdr:y>0.87071</cdr:y>
    </cdr:from>
    <cdr:to>
      <cdr:x>0.92327</cdr:x>
      <cdr:y>0.96396</cdr:y>
    </cdr:to>
    <cdr:sp macro="" textlink="">
      <cdr:nvSpPr>
        <cdr:cNvPr id="3" name="pole tekstowe 24"/>
        <cdr:cNvSpPr txBox="1"/>
      </cdr:nvSpPr>
      <cdr:spPr>
        <a:xfrm xmlns:a="http://schemas.openxmlformats.org/drawingml/2006/main">
          <a:off x="4248150" y="2736850"/>
          <a:ext cx="794640" cy="2931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pl-PL" sz="1100" baseline="0"/>
            <a:t>time [min]</a:t>
          </a:r>
        </a:p>
      </cdr:txBody>
    </cdr:sp>
  </cdr:relSizeAnchor>
</c:userShape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abSelected="1" topLeftCell="A31" workbookViewId="0">
      <selection activeCell="E15" sqref="E15"/>
    </sheetView>
  </sheetViews>
  <sheetFormatPr defaultColWidth="8.81640625" defaultRowHeight="14" x14ac:dyDescent="0.3"/>
  <cols>
    <col min="1" max="1" width="2.453125" style="77" customWidth="1"/>
    <col min="2" max="2" width="4.7265625" style="77" customWidth="1"/>
    <col min="3" max="3" width="3.7265625" style="77" customWidth="1"/>
    <col min="4" max="4" width="14.453125" style="77" customWidth="1"/>
    <col min="5" max="9" width="8.81640625" style="77"/>
    <col min="10" max="10" width="11.81640625" style="77" customWidth="1"/>
    <col min="11" max="11" width="4.7265625" style="77" customWidth="1"/>
    <col min="12" max="16384" width="8.81640625" style="77"/>
  </cols>
  <sheetData>
    <row r="1" spans="2:11" ht="9.65" customHeight="1" thickBot="1" x14ac:dyDescent="0.35"/>
    <row r="2" spans="2:11" x14ac:dyDescent="0.3">
      <c r="B2" s="78"/>
      <c r="C2" s="79"/>
      <c r="D2" s="79"/>
      <c r="E2" s="79"/>
      <c r="F2" s="79"/>
      <c r="G2" s="79"/>
      <c r="H2" s="79"/>
      <c r="I2" s="79"/>
      <c r="J2" s="79"/>
      <c r="K2" s="80"/>
    </row>
    <row r="3" spans="2:11" x14ac:dyDescent="0.3">
      <c r="B3" s="81"/>
      <c r="C3" s="82"/>
      <c r="D3" s="82"/>
      <c r="E3" s="82"/>
      <c r="F3" s="82"/>
      <c r="G3" s="82"/>
      <c r="H3" s="82"/>
      <c r="I3" s="82"/>
      <c r="J3" s="82"/>
      <c r="K3" s="83"/>
    </row>
    <row r="4" spans="2:11" x14ac:dyDescent="0.3">
      <c r="B4" s="81"/>
      <c r="C4" s="82"/>
      <c r="D4" s="82"/>
      <c r="E4" s="82"/>
      <c r="F4" s="82"/>
      <c r="G4" s="82"/>
      <c r="H4" s="82"/>
      <c r="I4" s="82"/>
      <c r="J4" s="82"/>
      <c r="K4" s="83"/>
    </row>
    <row r="5" spans="2:11" x14ac:dyDescent="0.3">
      <c r="B5" s="81"/>
      <c r="C5" s="82"/>
      <c r="D5" s="82"/>
      <c r="E5" s="82"/>
      <c r="F5" s="82"/>
      <c r="G5" s="82"/>
      <c r="H5" s="82"/>
      <c r="I5" s="82"/>
      <c r="J5" s="82"/>
      <c r="K5" s="83"/>
    </row>
    <row r="6" spans="2:11" x14ac:dyDescent="0.3">
      <c r="B6" s="81"/>
      <c r="C6" s="82"/>
      <c r="D6" s="82"/>
      <c r="E6" s="82"/>
      <c r="F6" s="82"/>
      <c r="G6" s="82"/>
      <c r="H6" s="82"/>
      <c r="I6" s="82"/>
      <c r="J6" s="82"/>
      <c r="K6" s="83"/>
    </row>
    <row r="7" spans="2:11" x14ac:dyDescent="0.3">
      <c r="B7" s="81"/>
      <c r="C7" s="82"/>
      <c r="D7" s="82"/>
      <c r="E7" s="82"/>
      <c r="F7" s="82"/>
      <c r="G7" s="82"/>
      <c r="H7" s="82"/>
      <c r="I7" s="82"/>
      <c r="J7" s="82"/>
      <c r="K7" s="83"/>
    </row>
    <row r="8" spans="2:11" x14ac:dyDescent="0.3">
      <c r="B8" s="81"/>
      <c r="C8" s="82"/>
      <c r="D8" s="82"/>
      <c r="E8" s="82"/>
      <c r="F8" s="82"/>
      <c r="G8" s="82"/>
      <c r="H8" s="82"/>
      <c r="I8" s="82"/>
      <c r="J8" s="82"/>
      <c r="K8" s="83"/>
    </row>
    <row r="9" spans="2:11" x14ac:dyDescent="0.3">
      <c r="B9" s="81"/>
      <c r="C9" s="82"/>
      <c r="D9" s="82"/>
      <c r="E9" s="82"/>
      <c r="F9" s="82"/>
      <c r="G9" s="82"/>
      <c r="H9" s="82"/>
      <c r="I9" s="82"/>
      <c r="J9" s="82"/>
      <c r="K9" s="83"/>
    </row>
    <row r="10" spans="2:11" x14ac:dyDescent="0.3">
      <c r="B10" s="81"/>
      <c r="C10" s="82"/>
      <c r="D10" s="82"/>
      <c r="E10" s="82"/>
      <c r="F10" s="82"/>
      <c r="G10" s="82"/>
      <c r="H10" s="82"/>
      <c r="I10" s="82"/>
      <c r="J10" s="82"/>
      <c r="K10" s="83"/>
    </row>
    <row r="11" spans="2:11" ht="14.5" customHeight="1" thickBot="1" x14ac:dyDescent="0.35">
      <c r="B11" s="81"/>
      <c r="C11" s="82"/>
      <c r="D11" s="82"/>
      <c r="E11" s="82"/>
      <c r="F11" s="82"/>
      <c r="G11" s="82"/>
      <c r="H11" s="82"/>
      <c r="I11" s="82"/>
      <c r="J11" s="82"/>
      <c r="K11" s="83"/>
    </row>
    <row r="12" spans="2:11" x14ac:dyDescent="0.3">
      <c r="B12" s="81"/>
      <c r="C12" s="82"/>
      <c r="D12" s="84" t="s">
        <v>42</v>
      </c>
      <c r="E12" s="119" t="s">
        <v>58</v>
      </c>
      <c r="F12" s="120"/>
      <c r="G12" s="120"/>
      <c r="H12" s="120"/>
      <c r="I12" s="120"/>
      <c r="J12" s="121"/>
      <c r="K12" s="83"/>
    </row>
    <row r="13" spans="2:11" x14ac:dyDescent="0.3">
      <c r="B13" s="81"/>
      <c r="C13" s="82"/>
      <c r="D13" s="85"/>
      <c r="E13" s="122"/>
      <c r="F13" s="123"/>
      <c r="G13" s="123"/>
      <c r="H13" s="123"/>
      <c r="I13" s="123"/>
      <c r="J13" s="124"/>
      <c r="K13" s="83"/>
    </row>
    <row r="14" spans="2:11" ht="14.5" thickBot="1" x14ac:dyDescent="0.35">
      <c r="B14" s="81"/>
      <c r="C14" s="82"/>
      <c r="D14" s="85"/>
      <c r="E14" s="125"/>
      <c r="F14" s="126"/>
      <c r="G14" s="126"/>
      <c r="H14" s="126"/>
      <c r="I14" s="126"/>
      <c r="J14" s="127"/>
      <c r="K14" s="83"/>
    </row>
    <row r="15" spans="2:11" ht="16" thickBot="1" x14ac:dyDescent="0.35">
      <c r="B15" s="81"/>
      <c r="C15" s="82"/>
      <c r="D15" s="85"/>
      <c r="E15" s="86"/>
      <c r="F15" s="86"/>
      <c r="G15" s="86"/>
      <c r="H15" s="86"/>
      <c r="I15" s="86"/>
      <c r="J15" s="86"/>
      <c r="K15" s="83"/>
    </row>
    <row r="16" spans="2:11" ht="16" thickBot="1" x14ac:dyDescent="0.35">
      <c r="B16" s="81"/>
      <c r="C16" s="82"/>
      <c r="D16" s="84" t="s">
        <v>43</v>
      </c>
      <c r="E16" s="128"/>
      <c r="F16" s="129"/>
      <c r="G16" s="129"/>
      <c r="H16" s="129"/>
      <c r="I16" s="129"/>
      <c r="J16" s="130"/>
      <c r="K16" s="83"/>
    </row>
    <row r="17" spans="2:11" ht="16" thickBot="1" x14ac:dyDescent="0.35">
      <c r="B17" s="81"/>
      <c r="C17" s="82"/>
      <c r="D17" s="85"/>
      <c r="E17" s="86"/>
      <c r="F17" s="86"/>
      <c r="G17" s="86"/>
      <c r="H17" s="86"/>
      <c r="I17" s="86"/>
      <c r="J17" s="86"/>
      <c r="K17" s="83"/>
    </row>
    <row r="18" spans="2:11" ht="15.5" x14ac:dyDescent="0.3">
      <c r="B18" s="81"/>
      <c r="C18" s="82"/>
      <c r="D18" s="84" t="s">
        <v>44</v>
      </c>
      <c r="E18" s="119"/>
      <c r="F18" s="120"/>
      <c r="G18" s="120"/>
      <c r="H18" s="120"/>
      <c r="I18" s="120"/>
      <c r="J18" s="121"/>
      <c r="K18" s="83"/>
    </row>
    <row r="19" spans="2:11" ht="15.5" x14ac:dyDescent="0.3">
      <c r="B19" s="81"/>
      <c r="C19" s="82"/>
      <c r="D19" s="85"/>
      <c r="E19" s="122"/>
      <c r="F19" s="123"/>
      <c r="G19" s="123"/>
      <c r="H19" s="123"/>
      <c r="I19" s="123"/>
      <c r="J19" s="124"/>
      <c r="K19" s="83"/>
    </row>
    <row r="20" spans="2:11" ht="16" thickBot="1" x14ac:dyDescent="0.35">
      <c r="B20" s="81"/>
      <c r="C20" s="82"/>
      <c r="D20" s="85"/>
      <c r="E20" s="125"/>
      <c r="F20" s="126"/>
      <c r="G20" s="126"/>
      <c r="H20" s="126"/>
      <c r="I20" s="126"/>
      <c r="J20" s="127"/>
      <c r="K20" s="83"/>
    </row>
    <row r="21" spans="2:11" ht="16" thickBot="1" x14ac:dyDescent="0.35">
      <c r="B21" s="81"/>
      <c r="C21" s="82"/>
      <c r="D21" s="85"/>
      <c r="E21" s="86"/>
      <c r="F21" s="86"/>
      <c r="G21" s="86"/>
      <c r="H21" s="86"/>
      <c r="I21" s="86"/>
      <c r="J21" s="86"/>
      <c r="K21" s="83"/>
    </row>
    <row r="22" spans="2:11" ht="16" thickBot="1" x14ac:dyDescent="0.35">
      <c r="B22" s="81"/>
      <c r="C22" s="82"/>
      <c r="D22" s="84" t="s">
        <v>45</v>
      </c>
      <c r="E22" s="128">
        <v>2019</v>
      </c>
      <c r="F22" s="129"/>
      <c r="G22" s="129"/>
      <c r="H22" s="129"/>
      <c r="I22" s="129"/>
      <c r="J22" s="130"/>
      <c r="K22" s="83"/>
    </row>
    <row r="23" spans="2:11" x14ac:dyDescent="0.3">
      <c r="B23" s="81"/>
      <c r="C23" s="82"/>
      <c r="D23" s="82"/>
      <c r="E23" s="82"/>
      <c r="F23" s="82"/>
      <c r="G23" s="82"/>
      <c r="H23" s="82"/>
      <c r="I23" s="82"/>
      <c r="J23" s="82"/>
      <c r="K23" s="83"/>
    </row>
    <row r="24" spans="2:11" x14ac:dyDescent="0.3">
      <c r="B24" s="81"/>
      <c r="C24" s="82"/>
      <c r="D24" s="82"/>
      <c r="E24" s="82"/>
      <c r="F24" s="82"/>
      <c r="G24" s="82"/>
      <c r="H24" s="82"/>
      <c r="I24" s="82"/>
      <c r="J24" s="82"/>
      <c r="K24" s="83"/>
    </row>
    <row r="25" spans="2:11" x14ac:dyDescent="0.3">
      <c r="B25" s="81"/>
      <c r="C25" s="82"/>
      <c r="D25" s="82"/>
      <c r="E25" s="82"/>
      <c r="F25" s="82"/>
      <c r="G25" s="82"/>
      <c r="H25" s="82"/>
      <c r="I25" s="82"/>
      <c r="J25" s="82"/>
      <c r="K25" s="83"/>
    </row>
    <row r="26" spans="2:11" ht="15" customHeight="1" x14ac:dyDescent="0.3">
      <c r="B26" s="81"/>
      <c r="C26" s="105" t="s">
        <v>46</v>
      </c>
      <c r="D26" s="106"/>
      <c r="E26" s="106"/>
      <c r="F26" s="106"/>
      <c r="G26" s="106"/>
      <c r="H26" s="106"/>
      <c r="I26" s="106"/>
      <c r="J26" s="107"/>
      <c r="K26" s="83"/>
    </row>
    <row r="27" spans="2:11" x14ac:dyDescent="0.3">
      <c r="B27" s="81"/>
      <c r="C27" s="108"/>
      <c r="D27" s="109"/>
      <c r="E27" s="109"/>
      <c r="F27" s="109"/>
      <c r="G27" s="109"/>
      <c r="H27" s="109"/>
      <c r="I27" s="109"/>
      <c r="J27" s="110"/>
      <c r="K27" s="83"/>
    </row>
    <row r="28" spans="2:11" x14ac:dyDescent="0.3">
      <c r="B28" s="81"/>
      <c r="C28" s="82"/>
      <c r="D28" s="82"/>
      <c r="E28" s="82"/>
      <c r="F28" s="82"/>
      <c r="G28" s="82"/>
      <c r="H28" s="82"/>
      <c r="I28" s="82"/>
      <c r="J28" s="82"/>
      <c r="K28" s="83"/>
    </row>
    <row r="29" spans="2:11" ht="14.5" x14ac:dyDescent="0.3">
      <c r="B29" s="81"/>
      <c r="C29" s="82"/>
      <c r="D29" s="87" t="s">
        <v>47</v>
      </c>
      <c r="K29" s="83"/>
    </row>
    <row r="30" spans="2:11" x14ac:dyDescent="0.3">
      <c r="B30" s="81"/>
      <c r="C30" s="82"/>
      <c r="D30" s="82"/>
      <c r="E30" s="111" t="s">
        <v>57</v>
      </c>
      <c r="F30" s="112"/>
      <c r="G30" s="112"/>
      <c r="H30" s="112"/>
      <c r="I30" s="112"/>
      <c r="J30" s="113"/>
      <c r="K30" s="83"/>
    </row>
    <row r="31" spans="2:11" x14ac:dyDescent="0.3">
      <c r="B31" s="81"/>
      <c r="C31" s="82"/>
      <c r="D31" s="82"/>
      <c r="E31" s="114"/>
      <c r="F31" s="115"/>
      <c r="G31" s="115"/>
      <c r="H31" s="115"/>
      <c r="I31" s="115"/>
      <c r="J31" s="116"/>
      <c r="K31" s="83"/>
    </row>
    <row r="32" spans="2:11" x14ac:dyDescent="0.3">
      <c r="B32" s="81"/>
      <c r="C32" s="82"/>
      <c r="D32" s="82"/>
      <c r="E32" s="82"/>
      <c r="F32" s="82"/>
      <c r="G32" s="82"/>
      <c r="H32" s="82"/>
      <c r="I32" s="82"/>
      <c r="J32" s="82"/>
      <c r="K32" s="83"/>
    </row>
    <row r="33" spans="2:11" ht="12" customHeight="1" x14ac:dyDescent="0.3">
      <c r="B33" s="81"/>
      <c r="C33" s="88"/>
      <c r="D33" s="117" t="s">
        <v>48</v>
      </c>
      <c r="E33" s="117"/>
      <c r="F33" s="117"/>
      <c r="G33" s="117"/>
      <c r="H33" s="117"/>
      <c r="I33" s="117"/>
      <c r="J33" s="118"/>
      <c r="K33" s="83"/>
    </row>
    <row r="34" spans="2:11" ht="12" customHeight="1" x14ac:dyDescent="0.3">
      <c r="B34" s="89"/>
      <c r="C34" s="90" t="s">
        <v>49</v>
      </c>
      <c r="D34" s="100"/>
      <c r="E34" s="100"/>
      <c r="F34" s="100"/>
      <c r="G34" s="100"/>
      <c r="H34" s="100"/>
      <c r="I34" s="100"/>
      <c r="J34" s="101"/>
      <c r="K34" s="83"/>
    </row>
    <row r="35" spans="2:11" ht="12" customHeight="1" x14ac:dyDescent="0.3">
      <c r="B35" s="89"/>
      <c r="C35" s="90"/>
      <c r="D35" s="100"/>
      <c r="E35" s="100"/>
      <c r="F35" s="100"/>
      <c r="G35" s="100"/>
      <c r="H35" s="100"/>
      <c r="I35" s="100"/>
      <c r="J35" s="101"/>
      <c r="K35" s="83"/>
    </row>
    <row r="36" spans="2:11" ht="12" customHeight="1" x14ac:dyDescent="0.3">
      <c r="B36" s="89"/>
      <c r="C36" s="90"/>
      <c r="D36" s="100"/>
      <c r="E36" s="100"/>
      <c r="F36" s="100"/>
      <c r="G36" s="100"/>
      <c r="H36" s="100"/>
      <c r="I36" s="100"/>
      <c r="J36" s="101"/>
      <c r="K36" s="83"/>
    </row>
    <row r="37" spans="2:11" ht="4.9000000000000004" customHeight="1" x14ac:dyDescent="0.3">
      <c r="B37" s="89"/>
      <c r="C37" s="90"/>
      <c r="D37" s="91"/>
      <c r="E37" s="91"/>
      <c r="F37" s="91"/>
      <c r="G37" s="91"/>
      <c r="H37" s="91"/>
      <c r="I37" s="91"/>
      <c r="J37" s="92"/>
      <c r="K37" s="83"/>
    </row>
    <row r="38" spans="2:11" ht="12" customHeight="1" x14ac:dyDescent="0.3">
      <c r="B38" s="89"/>
      <c r="C38" s="90"/>
      <c r="D38" s="100" t="s">
        <v>50</v>
      </c>
      <c r="E38" s="100"/>
      <c r="F38" s="100"/>
      <c r="G38" s="100"/>
      <c r="H38" s="100"/>
      <c r="I38" s="100"/>
      <c r="J38" s="101"/>
      <c r="K38" s="83"/>
    </row>
    <row r="39" spans="2:11" ht="12" customHeight="1" x14ac:dyDescent="0.3">
      <c r="B39" s="89"/>
      <c r="C39" s="90" t="s">
        <v>51</v>
      </c>
      <c r="D39" s="100"/>
      <c r="E39" s="100"/>
      <c r="F39" s="100"/>
      <c r="G39" s="100"/>
      <c r="H39" s="100"/>
      <c r="I39" s="100"/>
      <c r="J39" s="101"/>
      <c r="K39" s="83"/>
    </row>
    <row r="40" spans="2:11" ht="12" customHeight="1" x14ac:dyDescent="0.3">
      <c r="B40" s="89"/>
      <c r="C40" s="90"/>
      <c r="D40" s="100"/>
      <c r="E40" s="100"/>
      <c r="F40" s="100"/>
      <c r="G40" s="100"/>
      <c r="H40" s="100"/>
      <c r="I40" s="100"/>
      <c r="J40" s="101"/>
      <c r="K40" s="83"/>
    </row>
    <row r="41" spans="2:11" ht="12" customHeight="1" x14ac:dyDescent="0.3">
      <c r="B41" s="89"/>
      <c r="C41" s="90"/>
      <c r="D41" s="100"/>
      <c r="E41" s="100"/>
      <c r="F41" s="100"/>
      <c r="G41" s="100"/>
      <c r="H41" s="100"/>
      <c r="I41" s="100"/>
      <c r="J41" s="101"/>
      <c r="K41" s="83"/>
    </row>
    <row r="42" spans="2:11" ht="4.9000000000000004" customHeight="1" x14ac:dyDescent="0.3">
      <c r="B42" s="89"/>
      <c r="C42" s="90"/>
      <c r="D42" s="93"/>
      <c r="E42" s="93"/>
      <c r="F42" s="93"/>
      <c r="G42" s="93"/>
      <c r="H42" s="93"/>
      <c r="I42" s="93"/>
      <c r="J42" s="94"/>
      <c r="K42" s="83"/>
    </row>
    <row r="43" spans="2:11" ht="12" customHeight="1" x14ac:dyDescent="0.3">
      <c r="B43" s="89"/>
      <c r="C43" s="90"/>
      <c r="D43" s="100" t="s">
        <v>52</v>
      </c>
      <c r="E43" s="100"/>
      <c r="F43" s="100"/>
      <c r="G43" s="100"/>
      <c r="H43" s="100"/>
      <c r="I43" s="100"/>
      <c r="J43" s="101"/>
      <c r="K43" s="83"/>
    </row>
    <row r="44" spans="2:11" ht="12" customHeight="1" x14ac:dyDescent="0.3">
      <c r="B44" s="89"/>
      <c r="C44" s="90" t="s">
        <v>53</v>
      </c>
      <c r="D44" s="100"/>
      <c r="E44" s="100"/>
      <c r="F44" s="100"/>
      <c r="G44" s="100"/>
      <c r="H44" s="100"/>
      <c r="I44" s="100"/>
      <c r="J44" s="101"/>
      <c r="K44" s="83"/>
    </row>
    <row r="45" spans="2:11" ht="12" customHeight="1" x14ac:dyDescent="0.3">
      <c r="B45" s="89"/>
      <c r="C45" s="90"/>
      <c r="D45" s="100"/>
      <c r="E45" s="100"/>
      <c r="F45" s="100"/>
      <c r="G45" s="100"/>
      <c r="H45" s="100"/>
      <c r="I45" s="100"/>
      <c r="J45" s="101"/>
      <c r="K45" s="83"/>
    </row>
    <row r="46" spans="2:11" ht="12" customHeight="1" x14ac:dyDescent="0.3">
      <c r="B46" s="89"/>
      <c r="C46" s="90"/>
      <c r="D46" s="100"/>
      <c r="E46" s="100"/>
      <c r="F46" s="100"/>
      <c r="G46" s="100"/>
      <c r="H46" s="100"/>
      <c r="I46" s="100"/>
      <c r="J46" s="101"/>
      <c r="K46" s="83"/>
    </row>
    <row r="47" spans="2:11" ht="4.9000000000000004" customHeight="1" x14ac:dyDescent="0.3">
      <c r="B47" s="89"/>
      <c r="C47" s="90"/>
      <c r="D47" s="91"/>
      <c r="E47" s="91"/>
      <c r="F47" s="91"/>
      <c r="G47" s="91"/>
      <c r="H47" s="91"/>
      <c r="I47" s="91"/>
      <c r="J47" s="92"/>
      <c r="K47" s="83"/>
    </row>
    <row r="48" spans="2:11" ht="12" customHeight="1" x14ac:dyDescent="0.3">
      <c r="B48" s="89"/>
      <c r="C48" s="90"/>
      <c r="D48" s="100" t="s">
        <v>54</v>
      </c>
      <c r="E48" s="100"/>
      <c r="F48" s="100"/>
      <c r="G48" s="100"/>
      <c r="H48" s="100"/>
      <c r="I48" s="100"/>
      <c r="J48" s="101"/>
      <c r="K48" s="83"/>
    </row>
    <row r="49" spans="2:11" ht="12" customHeight="1" x14ac:dyDescent="0.3">
      <c r="B49" s="89"/>
      <c r="C49" s="90" t="s">
        <v>55</v>
      </c>
      <c r="D49" s="100"/>
      <c r="E49" s="100"/>
      <c r="F49" s="100"/>
      <c r="G49" s="100"/>
      <c r="H49" s="100"/>
      <c r="I49" s="100"/>
      <c r="J49" s="101"/>
      <c r="K49" s="83"/>
    </row>
    <row r="50" spans="2:11" ht="12" customHeight="1" x14ac:dyDescent="0.3">
      <c r="B50" s="81"/>
      <c r="C50" s="95"/>
      <c r="D50" s="100"/>
      <c r="E50" s="100"/>
      <c r="F50" s="100"/>
      <c r="G50" s="100"/>
      <c r="H50" s="100"/>
      <c r="I50" s="100"/>
      <c r="J50" s="101"/>
      <c r="K50" s="83"/>
    </row>
    <row r="51" spans="2:11" ht="12" customHeight="1" x14ac:dyDescent="0.3">
      <c r="B51" s="81"/>
      <c r="C51" s="96"/>
      <c r="D51" s="102"/>
      <c r="E51" s="102"/>
      <c r="F51" s="102"/>
      <c r="G51" s="102"/>
      <c r="H51" s="102"/>
      <c r="I51" s="102"/>
      <c r="J51" s="103"/>
      <c r="K51" s="83"/>
    </row>
    <row r="52" spans="2:11" x14ac:dyDescent="0.3">
      <c r="B52" s="81"/>
      <c r="C52" s="82"/>
      <c r="D52" s="82"/>
      <c r="E52" s="82"/>
      <c r="F52" s="82"/>
      <c r="G52" s="82"/>
      <c r="H52" s="82"/>
      <c r="I52" s="82"/>
      <c r="J52" s="82"/>
      <c r="K52" s="83"/>
    </row>
    <row r="53" spans="2:11" x14ac:dyDescent="0.3">
      <c r="B53" s="81"/>
      <c r="C53" s="82"/>
      <c r="D53" s="82"/>
      <c r="E53" s="82"/>
      <c r="F53" s="82"/>
      <c r="G53" s="82"/>
      <c r="H53" s="82"/>
      <c r="I53" s="82"/>
      <c r="J53" s="82"/>
      <c r="K53" s="83"/>
    </row>
    <row r="54" spans="2:11" x14ac:dyDescent="0.3">
      <c r="B54" s="81"/>
      <c r="C54" s="82"/>
      <c r="D54" s="82"/>
      <c r="E54" s="82"/>
      <c r="F54" s="82"/>
      <c r="G54" s="82"/>
      <c r="H54" s="82"/>
      <c r="I54" s="104" t="s">
        <v>56</v>
      </c>
      <c r="J54" s="104"/>
      <c r="K54" s="83"/>
    </row>
    <row r="55" spans="2:11" ht="14.5" thickBot="1" x14ac:dyDescent="0.35">
      <c r="B55" s="97"/>
      <c r="C55" s="98"/>
      <c r="D55" s="98"/>
      <c r="E55" s="98"/>
      <c r="F55" s="98"/>
      <c r="G55" s="98"/>
      <c r="H55" s="98"/>
      <c r="I55" s="98"/>
      <c r="J55" s="98"/>
      <c r="K55" s="99"/>
    </row>
  </sheetData>
  <mergeCells count="14">
    <mergeCell ref="E22:J22"/>
    <mergeCell ref="E12:J14"/>
    <mergeCell ref="E16:J16"/>
    <mergeCell ref="E18:J18"/>
    <mergeCell ref="E19:J19"/>
    <mergeCell ref="E20:J20"/>
    <mergeCell ref="D48:J51"/>
    <mergeCell ref="I54:J54"/>
    <mergeCell ref="C26:J27"/>
    <mergeCell ref="E30:J30"/>
    <mergeCell ref="E31:J31"/>
    <mergeCell ref="D33:J36"/>
    <mergeCell ref="D38:J41"/>
    <mergeCell ref="D43:J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C116"/>
  <sheetViews>
    <sheetView zoomScale="90" zoomScaleNormal="90" workbookViewId="0">
      <selection activeCell="M4" sqref="M4"/>
    </sheetView>
  </sheetViews>
  <sheetFormatPr defaultColWidth="9.1796875" defaultRowHeight="14.5" x14ac:dyDescent="0.35"/>
  <cols>
    <col min="1" max="1" width="9.1796875" style="1"/>
    <col min="2" max="12" width="5.7265625" style="1" customWidth="1"/>
    <col min="13" max="13" width="6.7265625" style="1" customWidth="1"/>
    <col min="14" max="23" width="7.7265625" style="1" customWidth="1"/>
    <col min="24" max="27" width="6.7265625" style="1" customWidth="1"/>
    <col min="28" max="28" width="7.81640625" style="1" customWidth="1"/>
    <col min="29" max="16384" width="9.1796875" style="1"/>
  </cols>
  <sheetData>
    <row r="1" spans="1:28" ht="76.5" customHeight="1" thickBot="1" x14ac:dyDescent="0.4">
      <c r="A1" s="219" t="s">
        <v>106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1"/>
    </row>
    <row r="2" spans="1:28" ht="30.75" customHeight="1" thickBot="1" x14ac:dyDescent="0.4">
      <c r="A2" s="166" t="s">
        <v>59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8"/>
    </row>
    <row r="3" spans="1:28" ht="19.5" customHeight="1" thickBot="1" x14ac:dyDescent="0.4">
      <c r="A3" s="2" t="s">
        <v>0</v>
      </c>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1:28" ht="15" thickBot="1" x14ac:dyDescent="0.4">
      <c r="A4" s="3" t="s">
        <v>1</v>
      </c>
      <c r="B4" s="4"/>
      <c r="C4" s="38"/>
      <c r="D4" s="38"/>
      <c r="E4" s="38"/>
      <c r="F4" s="38"/>
      <c r="G4" s="38"/>
      <c r="H4" s="38"/>
      <c r="I4" s="38"/>
      <c r="J4" s="38"/>
      <c r="K4" s="38"/>
      <c r="L4" s="38"/>
      <c r="M4" s="38"/>
      <c r="N4" s="38"/>
      <c r="O4" s="38"/>
      <c r="P4" s="38"/>
      <c r="Q4" s="38"/>
      <c r="R4" s="38"/>
      <c r="S4" s="38"/>
      <c r="T4" s="38"/>
      <c r="U4" s="38"/>
      <c r="V4" s="38"/>
      <c r="W4" s="38"/>
      <c r="X4" s="38"/>
      <c r="Y4" s="38"/>
      <c r="Z4" s="38"/>
      <c r="AA4" s="38"/>
      <c r="AB4" s="5"/>
    </row>
    <row r="5" spans="1:28" ht="20.149999999999999" customHeight="1" x14ac:dyDescent="0.35">
      <c r="A5" s="6" t="s">
        <v>2</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3"/>
    </row>
    <row r="6" spans="1:28" ht="20.149999999999999" customHeight="1" x14ac:dyDescent="0.35">
      <c r="A6" s="6" t="s">
        <v>3</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5"/>
    </row>
    <row r="7" spans="1:28" ht="20.149999999999999" customHeight="1" x14ac:dyDescent="0.35">
      <c r="A7" s="6" t="s">
        <v>4</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5"/>
    </row>
    <row r="8" spans="1:28" ht="20.149999999999999" customHeight="1" x14ac:dyDescent="0.35">
      <c r="A8" s="6" t="s">
        <v>5</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5"/>
    </row>
    <row r="9" spans="1:28" ht="20.149999999999999" customHeight="1" thickBot="1" x14ac:dyDescent="0.4">
      <c r="A9" s="7" t="s">
        <v>6</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1"/>
    </row>
    <row r="10" spans="1:28" ht="8.25" customHeight="1" thickBot="1" x14ac:dyDescent="0.4">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ht="19" thickBot="1" x14ac:dyDescent="0.4">
      <c r="A11" s="166" t="s">
        <v>60</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8"/>
    </row>
    <row r="12" spans="1:28" ht="6.75" customHeight="1" thickBot="1" x14ac:dyDescent="0.4"/>
    <row r="13" spans="1:28" s="13" customFormat="1" ht="25" customHeight="1" x14ac:dyDescent="0.35">
      <c r="A13" s="10" t="s">
        <v>61</v>
      </c>
      <c r="B13" s="11">
        <v>1</v>
      </c>
      <c r="C13" s="11">
        <v>2</v>
      </c>
      <c r="D13" s="11">
        <v>3</v>
      </c>
      <c r="E13" s="11">
        <v>4</v>
      </c>
      <c r="F13" s="11">
        <v>5</v>
      </c>
      <c r="G13" s="11">
        <v>6</v>
      </c>
      <c r="H13" s="11">
        <v>7</v>
      </c>
      <c r="I13" s="11">
        <v>8</v>
      </c>
      <c r="J13" s="11">
        <v>9</v>
      </c>
      <c r="K13" s="11">
        <v>10</v>
      </c>
      <c r="L13" s="11">
        <v>12.5</v>
      </c>
      <c r="M13" s="11">
        <v>15</v>
      </c>
      <c r="N13" s="11">
        <v>17.5</v>
      </c>
      <c r="O13" s="11">
        <v>20</v>
      </c>
      <c r="P13" s="11">
        <v>25</v>
      </c>
      <c r="Q13" s="11">
        <v>30</v>
      </c>
      <c r="R13" s="11">
        <v>35</v>
      </c>
      <c r="S13" s="11">
        <v>40</v>
      </c>
      <c r="T13" s="11">
        <v>45</v>
      </c>
      <c r="U13" s="11">
        <v>50</v>
      </c>
      <c r="V13" s="11">
        <v>55</v>
      </c>
      <c r="W13" s="11">
        <v>60</v>
      </c>
      <c r="X13" s="11">
        <v>65</v>
      </c>
      <c r="Y13" s="11">
        <v>70</v>
      </c>
      <c r="Z13" s="11">
        <v>80</v>
      </c>
      <c r="AA13" s="11">
        <v>90</v>
      </c>
      <c r="AB13" s="12">
        <v>100</v>
      </c>
    </row>
    <row r="14" spans="1:28" s="13" customFormat="1" ht="25" customHeight="1" thickBot="1" x14ac:dyDescent="0.4">
      <c r="A14" s="14" t="s">
        <v>7</v>
      </c>
      <c r="B14" s="51">
        <v>4.2</v>
      </c>
      <c r="C14" s="51">
        <v>5.31</v>
      </c>
      <c r="D14" s="51">
        <v>6.56</v>
      </c>
      <c r="E14" s="51">
        <v>7.09</v>
      </c>
      <c r="F14" s="51">
        <v>8.56</v>
      </c>
      <c r="G14" s="51">
        <v>9.07</v>
      </c>
      <c r="H14" s="51">
        <v>9.76</v>
      </c>
      <c r="I14" s="51">
        <v>10.19</v>
      </c>
      <c r="J14" s="51">
        <v>10.31</v>
      </c>
      <c r="K14" s="51">
        <v>10.38</v>
      </c>
      <c r="L14" s="51">
        <v>10.39</v>
      </c>
      <c r="M14" s="51">
        <v>9.8800000000000008</v>
      </c>
      <c r="N14" s="51">
        <v>9.61</v>
      </c>
      <c r="O14" s="51">
        <v>9.43</v>
      </c>
      <c r="P14" s="51">
        <v>9.2100000000000009</v>
      </c>
      <c r="Q14" s="51">
        <v>8.69</v>
      </c>
      <c r="R14" s="51">
        <v>8.31</v>
      </c>
      <c r="S14" s="51">
        <v>8.24</v>
      </c>
      <c r="T14" s="51">
        <v>8.14</v>
      </c>
      <c r="U14" s="51">
        <v>8.1300000000000008</v>
      </c>
      <c r="V14" s="51">
        <v>8</v>
      </c>
      <c r="W14" s="51">
        <v>8.0299999999999994</v>
      </c>
      <c r="X14" s="51">
        <v>7.94</v>
      </c>
      <c r="Y14" s="51">
        <v>7.94</v>
      </c>
      <c r="Z14" s="51">
        <v>8.06</v>
      </c>
      <c r="AA14" s="51">
        <v>8.31</v>
      </c>
      <c r="AB14" s="52">
        <v>8.08</v>
      </c>
    </row>
    <row r="15" spans="1:28" x14ac:dyDescent="0.35">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row>
    <row r="16" spans="1:28" x14ac:dyDescent="0.35">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0"/>
    </row>
    <row r="17" spans="1:28" x14ac:dyDescent="0.3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20"/>
    </row>
    <row r="18" spans="1:28" x14ac:dyDescent="0.3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20"/>
    </row>
    <row r="19" spans="1:28" x14ac:dyDescent="0.35">
      <c r="A19" s="18"/>
      <c r="B19" s="19"/>
      <c r="C19" s="19"/>
      <c r="D19" s="19"/>
      <c r="E19" s="19"/>
      <c r="F19" s="19"/>
      <c r="G19" s="19"/>
      <c r="H19" s="19"/>
      <c r="I19" s="19"/>
      <c r="J19" s="19"/>
      <c r="K19" s="19"/>
      <c r="M19" s="19"/>
      <c r="N19" s="19"/>
      <c r="O19" s="19"/>
      <c r="P19" s="19"/>
      <c r="Q19" s="19"/>
      <c r="R19" s="19"/>
      <c r="S19" s="19"/>
      <c r="T19" s="19"/>
      <c r="U19" s="19"/>
      <c r="V19" s="19"/>
      <c r="W19" s="19"/>
      <c r="X19" s="19"/>
      <c r="Y19" s="19"/>
      <c r="Z19" s="19"/>
      <c r="AA19" s="19"/>
      <c r="AB19" s="20"/>
    </row>
    <row r="20" spans="1:28" x14ac:dyDescent="0.35">
      <c r="A20" s="18"/>
      <c r="B20" s="19"/>
      <c r="C20" s="19"/>
      <c r="D20" s="19"/>
      <c r="E20" s="19"/>
      <c r="F20" s="19"/>
      <c r="G20" s="19"/>
      <c r="H20" s="19"/>
      <c r="I20" s="19"/>
      <c r="J20" s="19"/>
      <c r="K20" s="19"/>
      <c r="L20" s="19" t="s">
        <v>62</v>
      </c>
      <c r="M20" s="19"/>
      <c r="N20" s="19"/>
      <c r="O20" s="19"/>
      <c r="P20" s="19"/>
      <c r="Q20" s="19"/>
      <c r="R20" s="19"/>
      <c r="S20" s="19"/>
      <c r="T20" s="19"/>
      <c r="U20" s="19"/>
      <c r="V20" s="19"/>
      <c r="W20" s="19"/>
      <c r="X20" s="19"/>
      <c r="Y20" s="19"/>
      <c r="Z20" s="19"/>
      <c r="AA20" s="19"/>
      <c r="AB20" s="20"/>
    </row>
    <row r="21" spans="1:28" x14ac:dyDescent="0.35">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20"/>
    </row>
    <row r="22" spans="1:28" x14ac:dyDescent="0.3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20"/>
    </row>
    <row r="23" spans="1:28" x14ac:dyDescent="0.35">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20"/>
    </row>
    <row r="24" spans="1:28" x14ac:dyDescent="0.35">
      <c r="A24" s="18"/>
      <c r="B24" s="19"/>
      <c r="C24" s="19"/>
      <c r="D24" s="19"/>
      <c r="E24" s="19"/>
      <c r="F24" s="19"/>
      <c r="G24" s="19"/>
      <c r="H24" s="19"/>
      <c r="I24" s="19"/>
      <c r="J24" s="19"/>
      <c r="K24" s="19"/>
      <c r="L24" s="19" t="s">
        <v>63</v>
      </c>
      <c r="M24" s="19"/>
      <c r="N24" s="19"/>
      <c r="O24" s="19"/>
      <c r="P24" s="19"/>
      <c r="Q24" s="19"/>
      <c r="R24" s="19"/>
      <c r="S24" s="19"/>
      <c r="T24" s="19"/>
      <c r="U24" s="19"/>
      <c r="V24" s="19"/>
      <c r="W24" s="19"/>
      <c r="X24" s="19"/>
      <c r="Y24" s="19"/>
      <c r="Z24" s="19"/>
      <c r="AA24" s="19"/>
      <c r="AB24" s="20"/>
    </row>
    <row r="25" spans="1:28" x14ac:dyDescent="0.35">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20"/>
    </row>
    <row r="26" spans="1:28" x14ac:dyDescent="0.35">
      <c r="A26" s="18"/>
      <c r="B26" s="19"/>
      <c r="C26" s="19"/>
      <c r="F26" s="19"/>
      <c r="G26" s="19"/>
      <c r="H26" s="19"/>
      <c r="I26" s="19"/>
      <c r="J26" s="19"/>
      <c r="K26" s="19"/>
      <c r="L26" s="19"/>
      <c r="M26" s="19"/>
      <c r="N26" s="19"/>
      <c r="O26" s="19"/>
      <c r="P26" s="19"/>
      <c r="Q26" s="19"/>
      <c r="R26" s="19"/>
      <c r="S26" s="19"/>
      <c r="T26" s="19"/>
      <c r="U26" s="19"/>
      <c r="V26" s="19"/>
      <c r="W26" s="19"/>
      <c r="X26" s="19"/>
      <c r="Y26" s="19"/>
      <c r="Z26" s="19"/>
      <c r="AA26" s="19"/>
      <c r="AB26" s="20"/>
    </row>
    <row r="27" spans="1:28" x14ac:dyDescent="0.35">
      <c r="A27" s="18"/>
      <c r="B27" s="19"/>
      <c r="C27" s="19"/>
      <c r="D27" s="21" t="s">
        <v>64</v>
      </c>
      <c r="E27" s="22" t="s">
        <v>65</v>
      </c>
      <c r="F27" s="19"/>
      <c r="G27" s="19"/>
      <c r="H27" s="19"/>
      <c r="I27" s="19"/>
      <c r="J27" s="19"/>
      <c r="K27" s="19"/>
      <c r="L27" s="19"/>
      <c r="M27" s="19"/>
      <c r="N27" s="19"/>
      <c r="O27" s="19"/>
      <c r="P27" s="19"/>
      <c r="Q27" s="19"/>
      <c r="R27" s="19"/>
      <c r="S27" s="19"/>
      <c r="T27" s="19"/>
      <c r="U27" s="19"/>
      <c r="V27" s="19"/>
      <c r="W27" s="19"/>
      <c r="X27" s="19"/>
      <c r="Y27" s="19"/>
      <c r="Z27" s="19"/>
      <c r="AA27" s="19"/>
      <c r="AB27" s="20"/>
    </row>
    <row r="28" spans="1:28" x14ac:dyDescent="0.35">
      <c r="A28" s="18"/>
      <c r="B28" s="19"/>
      <c r="C28" s="19"/>
      <c r="D28" s="19"/>
      <c r="E28" s="22" t="s">
        <v>66</v>
      </c>
      <c r="F28" s="19"/>
      <c r="G28" s="19"/>
      <c r="H28" s="19"/>
      <c r="I28" s="19"/>
      <c r="J28" s="19"/>
      <c r="K28" s="19"/>
      <c r="L28" s="19"/>
      <c r="M28" s="19"/>
      <c r="N28" s="19"/>
      <c r="O28" s="19"/>
      <c r="P28" s="19"/>
      <c r="Q28" s="19"/>
      <c r="R28" s="19"/>
      <c r="S28" s="19"/>
      <c r="T28" s="19"/>
      <c r="U28" s="19"/>
      <c r="V28" s="19"/>
      <c r="W28" s="19"/>
      <c r="X28" s="19"/>
      <c r="Y28" s="19"/>
      <c r="Z28" s="19"/>
      <c r="AA28" s="19"/>
      <c r="AB28" s="20"/>
    </row>
    <row r="29" spans="1:28" x14ac:dyDescent="0.35">
      <c r="A29" s="18"/>
      <c r="B29" s="19"/>
      <c r="C29" s="19"/>
      <c r="F29" s="19"/>
      <c r="G29" s="19"/>
      <c r="H29" s="19"/>
      <c r="I29" s="19"/>
      <c r="J29" s="19"/>
      <c r="K29" s="19"/>
      <c r="L29" s="19"/>
      <c r="M29" s="19"/>
      <c r="N29" s="19"/>
      <c r="O29" s="19"/>
      <c r="P29" s="19"/>
      <c r="Q29" s="19"/>
      <c r="R29" s="19"/>
      <c r="S29" s="19"/>
      <c r="T29" s="19"/>
      <c r="U29" s="19"/>
      <c r="V29" s="19"/>
      <c r="W29" s="19"/>
      <c r="X29" s="19"/>
      <c r="Y29" s="19"/>
      <c r="Z29" s="19"/>
      <c r="AA29" s="19"/>
      <c r="AB29" s="20"/>
    </row>
    <row r="30" spans="1:28" x14ac:dyDescent="0.35">
      <c r="A30" s="18"/>
      <c r="B30" s="23"/>
      <c r="C30" s="23" t="s">
        <v>67</v>
      </c>
      <c r="D30" s="23"/>
      <c r="E30" s="23"/>
      <c r="F30" s="23"/>
      <c r="G30" s="24"/>
      <c r="H30" s="24"/>
      <c r="I30" s="199" t="s">
        <v>68</v>
      </c>
      <c r="J30" s="199"/>
      <c r="K30" s="19"/>
      <c r="L30" s="19"/>
      <c r="M30" s="19"/>
      <c r="N30" s="19"/>
      <c r="O30" s="19"/>
      <c r="P30" s="19"/>
      <c r="Q30" s="19"/>
      <c r="R30" s="19"/>
      <c r="S30" s="19"/>
      <c r="T30" s="19"/>
      <c r="U30" s="19"/>
      <c r="V30" s="19"/>
      <c r="W30" s="19"/>
      <c r="X30" s="19"/>
      <c r="Y30" s="25" t="s">
        <v>27</v>
      </c>
      <c r="Z30" s="22" t="s">
        <v>13</v>
      </c>
      <c r="AA30" s="19"/>
      <c r="AB30" s="20"/>
    </row>
    <row r="31" spans="1:28" ht="16.5" x14ac:dyDescent="0.35">
      <c r="A31" s="18"/>
      <c r="B31" s="26" t="s">
        <v>32</v>
      </c>
      <c r="C31" s="198" t="s">
        <v>69</v>
      </c>
      <c r="D31" s="198"/>
      <c r="E31" s="198"/>
      <c r="F31" s="198"/>
      <c r="G31" s="197">
        <v>3.38</v>
      </c>
      <c r="H31" s="197"/>
      <c r="I31" s="197" t="s">
        <v>21</v>
      </c>
      <c r="J31" s="197"/>
      <c r="K31" s="19"/>
      <c r="L31" s="19"/>
      <c r="M31" s="19"/>
      <c r="N31" s="19"/>
      <c r="O31" s="19"/>
      <c r="P31" s="19"/>
      <c r="Q31" s="19"/>
      <c r="R31" s="19"/>
      <c r="S31" s="19"/>
      <c r="T31" s="19"/>
      <c r="U31" s="19"/>
      <c r="V31" s="19"/>
      <c r="W31" s="19"/>
      <c r="X31" s="19"/>
      <c r="Y31" s="19"/>
      <c r="Z31" s="22" t="s">
        <v>12</v>
      </c>
      <c r="AA31" s="19"/>
      <c r="AB31" s="20"/>
    </row>
    <row r="32" spans="1:28" x14ac:dyDescent="0.35">
      <c r="A32" s="27"/>
      <c r="B32" s="28" t="s">
        <v>22</v>
      </c>
      <c r="C32" s="198" t="s">
        <v>70</v>
      </c>
      <c r="D32" s="198"/>
      <c r="E32" s="198"/>
      <c r="F32" s="198"/>
      <c r="G32" s="196">
        <v>1038</v>
      </c>
      <c r="H32" s="196"/>
      <c r="I32" s="197" t="s">
        <v>23</v>
      </c>
      <c r="J32" s="197"/>
      <c r="K32" s="19"/>
      <c r="L32" s="19"/>
      <c r="M32" s="19"/>
      <c r="N32" s="19"/>
      <c r="O32" s="19"/>
      <c r="P32" s="19"/>
      <c r="Q32" s="19"/>
      <c r="R32" s="19"/>
      <c r="S32" s="19"/>
      <c r="T32" s="19"/>
      <c r="U32" s="19"/>
      <c r="V32" s="19"/>
      <c r="W32" s="19"/>
      <c r="X32" s="19"/>
      <c r="Y32" s="19"/>
      <c r="Z32" s="19"/>
      <c r="AA32" s="19"/>
      <c r="AB32" s="20"/>
    </row>
    <row r="33" spans="1:28" x14ac:dyDescent="0.35">
      <c r="A33" s="18"/>
      <c r="B33" s="23"/>
      <c r="C33" s="23" t="s">
        <v>71</v>
      </c>
      <c r="D33" s="23"/>
      <c r="E33" s="23"/>
      <c r="F33" s="23"/>
      <c r="G33" s="24"/>
      <c r="H33" s="24"/>
      <c r="I33" s="199" t="s">
        <v>9</v>
      </c>
      <c r="J33" s="199"/>
      <c r="K33" s="19"/>
      <c r="L33" s="19"/>
      <c r="M33" s="19"/>
      <c r="N33" s="19"/>
      <c r="O33" s="19"/>
      <c r="P33" s="19"/>
      <c r="Q33" s="19"/>
      <c r="R33" s="19"/>
      <c r="S33" s="19"/>
      <c r="T33" s="19"/>
      <c r="U33" s="19"/>
      <c r="V33" s="19"/>
      <c r="W33" s="19"/>
      <c r="X33" s="19"/>
      <c r="Y33" s="19"/>
      <c r="Z33" s="19"/>
      <c r="AA33" s="19"/>
      <c r="AB33" s="20"/>
    </row>
    <row r="34" spans="1:28" ht="16.5" x14ac:dyDescent="0.35">
      <c r="A34" s="18"/>
      <c r="B34" s="26" t="s">
        <v>32</v>
      </c>
      <c r="C34" s="198" t="str">
        <f>C31</f>
        <v>ciepło właściwe</v>
      </c>
      <c r="D34" s="198"/>
      <c r="E34" s="198"/>
      <c r="F34" s="198"/>
      <c r="G34" s="200">
        <v>4.1900000000000004</v>
      </c>
      <c r="H34" s="200"/>
      <c r="I34" s="197" t="s">
        <v>21</v>
      </c>
      <c r="J34" s="197"/>
      <c r="K34" s="19"/>
      <c r="L34" s="19"/>
      <c r="M34" s="19"/>
      <c r="N34" s="19"/>
      <c r="O34" s="19"/>
      <c r="P34" s="19"/>
      <c r="Q34" s="19"/>
      <c r="R34" s="19"/>
      <c r="S34" s="19"/>
      <c r="T34" s="19"/>
      <c r="U34" s="19"/>
      <c r="V34" s="19"/>
      <c r="W34" s="19"/>
      <c r="X34" s="19"/>
      <c r="Y34" s="19"/>
      <c r="Z34" s="19"/>
      <c r="AA34" s="19"/>
      <c r="AB34" s="20"/>
    </row>
    <row r="35" spans="1:28" ht="16.5" x14ac:dyDescent="0.35">
      <c r="A35" s="18"/>
      <c r="B35" s="28" t="s">
        <v>22</v>
      </c>
      <c r="C35" s="198" t="s">
        <v>72</v>
      </c>
      <c r="D35" s="198"/>
      <c r="E35" s="198"/>
      <c r="F35" s="198"/>
      <c r="G35" s="218">
        <v>996.375</v>
      </c>
      <c r="H35" s="218"/>
      <c r="I35" s="197" t="s">
        <v>23</v>
      </c>
      <c r="J35" s="197"/>
      <c r="K35" s="19"/>
      <c r="L35" s="19"/>
      <c r="M35" s="19"/>
      <c r="N35" s="19"/>
      <c r="O35" s="19"/>
      <c r="P35" s="19"/>
      <c r="Q35" s="19"/>
      <c r="R35" s="19"/>
      <c r="S35" s="19"/>
      <c r="T35" s="19"/>
      <c r="U35" s="19"/>
      <c r="V35" s="19"/>
      <c r="W35" s="19"/>
      <c r="X35" s="19"/>
      <c r="Y35" s="19"/>
      <c r="Z35" s="19"/>
      <c r="AA35" s="19"/>
      <c r="AB35" s="20"/>
    </row>
    <row r="36" spans="1:28" ht="15" thickBot="1" x14ac:dyDescent="0.4">
      <c r="A36" s="29"/>
      <c r="B36" s="30"/>
      <c r="C36" s="31" t="s">
        <v>73</v>
      </c>
      <c r="D36" s="30"/>
      <c r="E36" s="30"/>
      <c r="F36" s="30"/>
      <c r="G36" s="30"/>
      <c r="H36" s="30"/>
      <c r="I36" s="30"/>
      <c r="J36" s="30"/>
      <c r="K36" s="30"/>
      <c r="L36" s="30"/>
      <c r="M36" s="30"/>
      <c r="N36" s="30"/>
      <c r="O36" s="30"/>
      <c r="P36" s="30"/>
      <c r="Q36" s="30"/>
      <c r="R36" s="30"/>
      <c r="S36" s="30"/>
      <c r="T36" s="30"/>
      <c r="U36" s="30"/>
      <c r="V36" s="30"/>
      <c r="W36" s="30"/>
      <c r="X36" s="30"/>
      <c r="Y36" s="30"/>
      <c r="Z36" s="30"/>
      <c r="AA36" s="30"/>
      <c r="AB36" s="32"/>
    </row>
    <row r="37" spans="1:28" ht="19" thickBot="1" x14ac:dyDescent="0.4">
      <c r="A37" s="166" t="s">
        <v>74</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8"/>
    </row>
    <row r="38" spans="1:28" s="13" customFormat="1" ht="25" customHeight="1" thickBot="1" x14ac:dyDescent="0.4">
      <c r="A38" s="201" t="s">
        <v>75</v>
      </c>
      <c r="B38" s="202"/>
      <c r="C38" s="202"/>
      <c r="D38" s="202"/>
      <c r="E38" s="202"/>
      <c r="F38" s="202"/>
      <c r="G38" s="202"/>
      <c r="H38" s="202"/>
      <c r="I38" s="202"/>
      <c r="J38" s="203"/>
      <c r="K38" s="229" t="s">
        <v>68</v>
      </c>
      <c r="L38" s="202"/>
      <c r="M38" s="203"/>
      <c r="N38" s="33"/>
      <c r="O38" s="33"/>
      <c r="P38" s="33"/>
      <c r="Q38" s="33"/>
      <c r="R38" s="33"/>
      <c r="S38" s="33"/>
      <c r="T38" s="33"/>
      <c r="U38" s="33"/>
      <c r="V38" s="33"/>
      <c r="W38" s="34"/>
      <c r="X38" s="35"/>
      <c r="Y38" s="35"/>
      <c r="Z38" s="35"/>
      <c r="AA38" s="35"/>
      <c r="AB38" s="36"/>
    </row>
    <row r="39" spans="1:28" s="13" customFormat="1" ht="25" customHeight="1" thickBot="1" x14ac:dyDescent="0.4">
      <c r="A39" s="37"/>
      <c r="B39" s="204" t="s">
        <v>76</v>
      </c>
      <c r="C39" s="204"/>
      <c r="D39" s="204"/>
      <c r="E39" s="204"/>
      <c r="F39" s="204"/>
      <c r="G39" s="204"/>
      <c r="H39" s="204"/>
      <c r="I39" s="204"/>
      <c r="J39" s="204"/>
      <c r="K39" s="235" t="s">
        <v>10</v>
      </c>
      <c r="L39" s="236"/>
      <c r="M39" s="237"/>
      <c r="N39" s="53">
        <v>5</v>
      </c>
      <c r="O39" s="53">
        <v>10</v>
      </c>
      <c r="P39" s="53">
        <v>15</v>
      </c>
      <c r="Q39" s="53">
        <v>20</v>
      </c>
      <c r="R39" s="53">
        <v>25</v>
      </c>
      <c r="S39" s="53">
        <v>30</v>
      </c>
      <c r="T39" s="53">
        <v>35</v>
      </c>
      <c r="U39" s="53">
        <v>40</v>
      </c>
      <c r="V39" s="53">
        <v>45</v>
      </c>
      <c r="W39" s="53">
        <v>50</v>
      </c>
      <c r="X39" s="35"/>
      <c r="Y39" s="35"/>
      <c r="Z39" s="35"/>
      <c r="AA39" s="35"/>
      <c r="AB39" s="36"/>
    </row>
    <row r="40" spans="1:28" s="13" customFormat="1" ht="25" customHeight="1" x14ac:dyDescent="0.35">
      <c r="A40" s="247" t="s">
        <v>33</v>
      </c>
      <c r="B40" s="241" t="s">
        <v>77</v>
      </c>
      <c r="C40" s="242"/>
      <c r="D40" s="242"/>
      <c r="E40" s="242"/>
      <c r="F40" s="242"/>
      <c r="G40" s="242"/>
      <c r="H40" s="242"/>
      <c r="I40" s="242"/>
      <c r="J40" s="243"/>
      <c r="K40" s="186" t="s">
        <v>40</v>
      </c>
      <c r="L40" s="186"/>
      <c r="M40" s="187"/>
      <c r="N40" s="71">
        <v>7.0999999999999994E-2</v>
      </c>
      <c r="O40" s="71">
        <v>0.155</v>
      </c>
      <c r="P40" s="71">
        <v>0.158</v>
      </c>
      <c r="Q40" s="71">
        <v>0.16</v>
      </c>
      <c r="R40" s="71">
        <v>0.161</v>
      </c>
      <c r="S40" s="71">
        <v>0.16500000000000001</v>
      </c>
      <c r="T40" s="71">
        <v>0.16800000000000001</v>
      </c>
      <c r="U40" s="71">
        <v>0.16800000000000001</v>
      </c>
      <c r="V40" s="71">
        <v>0.17299999999999999</v>
      </c>
      <c r="W40" s="72">
        <v>0.03</v>
      </c>
      <c r="X40" s="267" t="s">
        <v>88</v>
      </c>
      <c r="Y40" s="268"/>
      <c r="Z40" s="268"/>
      <c r="AA40" s="268"/>
      <c r="AB40" s="269"/>
    </row>
    <row r="41" spans="1:28" s="13" customFormat="1" ht="25" customHeight="1" x14ac:dyDescent="0.35">
      <c r="A41" s="248"/>
      <c r="B41" s="244"/>
      <c r="C41" s="245"/>
      <c r="D41" s="245"/>
      <c r="E41" s="245"/>
      <c r="F41" s="245"/>
      <c r="G41" s="245"/>
      <c r="H41" s="245"/>
      <c r="I41" s="245"/>
      <c r="J41" s="246"/>
      <c r="K41" s="197" t="s">
        <v>41</v>
      </c>
      <c r="L41" s="197"/>
      <c r="M41" s="197"/>
      <c r="N41" s="70">
        <f>N40*3600</f>
        <v>255.59999999999997</v>
      </c>
      <c r="O41" s="70">
        <f t="shared" ref="O41:W41" si="0">O40*3600</f>
        <v>558</v>
      </c>
      <c r="P41" s="70">
        <f t="shared" si="0"/>
        <v>568.79999999999995</v>
      </c>
      <c r="Q41" s="70">
        <f t="shared" si="0"/>
        <v>576</v>
      </c>
      <c r="R41" s="70">
        <f t="shared" si="0"/>
        <v>579.6</v>
      </c>
      <c r="S41" s="70">
        <f t="shared" si="0"/>
        <v>594</v>
      </c>
      <c r="T41" s="70">
        <f t="shared" si="0"/>
        <v>604.80000000000007</v>
      </c>
      <c r="U41" s="70">
        <f t="shared" si="0"/>
        <v>604.80000000000007</v>
      </c>
      <c r="V41" s="70">
        <f t="shared" si="0"/>
        <v>622.79999999999995</v>
      </c>
      <c r="W41" s="70">
        <f t="shared" si="0"/>
        <v>108</v>
      </c>
      <c r="X41" s="267"/>
      <c r="Y41" s="268"/>
      <c r="Z41" s="268"/>
      <c r="AA41" s="268"/>
      <c r="AB41" s="269"/>
    </row>
    <row r="42" spans="1:28" s="13" customFormat="1" ht="25" customHeight="1" x14ac:dyDescent="0.35">
      <c r="A42" s="39" t="s">
        <v>34</v>
      </c>
      <c r="B42" s="169" t="s">
        <v>78</v>
      </c>
      <c r="C42" s="169"/>
      <c r="D42" s="169"/>
      <c r="E42" s="169"/>
      <c r="F42" s="169"/>
      <c r="G42" s="169"/>
      <c r="H42" s="169"/>
      <c r="I42" s="169"/>
      <c r="J42" s="169"/>
      <c r="K42" s="233" t="s">
        <v>11</v>
      </c>
      <c r="L42" s="197"/>
      <c r="M42" s="234"/>
      <c r="N42" s="273">
        <v>1423.88</v>
      </c>
      <c r="O42" s="273"/>
      <c r="P42" s="273"/>
      <c r="Q42" s="273"/>
      <c r="R42" s="273"/>
      <c r="S42" s="273"/>
      <c r="T42" s="273"/>
      <c r="U42" s="273"/>
      <c r="V42" s="273"/>
      <c r="W42" s="274"/>
      <c r="X42" s="267"/>
      <c r="Y42" s="268"/>
      <c r="Z42" s="268"/>
      <c r="AA42" s="268"/>
      <c r="AB42" s="269"/>
    </row>
    <row r="43" spans="1:28" s="13" customFormat="1" ht="25" customHeight="1" x14ac:dyDescent="0.35">
      <c r="A43" s="39" t="s">
        <v>38</v>
      </c>
      <c r="B43" s="169" t="s">
        <v>79</v>
      </c>
      <c r="C43" s="169"/>
      <c r="D43" s="169"/>
      <c r="E43" s="169"/>
      <c r="F43" s="169"/>
      <c r="G43" s="169"/>
      <c r="H43" s="169"/>
      <c r="I43" s="169"/>
      <c r="J43" s="169"/>
      <c r="K43" s="233" t="s">
        <v>11</v>
      </c>
      <c r="L43" s="197"/>
      <c r="M43" s="234"/>
      <c r="N43" s="54">
        <f>$N$42+N44</f>
        <v>1423.951</v>
      </c>
      <c r="O43" s="54">
        <f t="shared" ref="O43:W43" si="1">$N$42+O44</f>
        <v>1424.0350000000001</v>
      </c>
      <c r="P43" s="54">
        <f t="shared" si="1"/>
        <v>1424.038</v>
      </c>
      <c r="Q43" s="54">
        <f t="shared" si="1"/>
        <v>1424.0400000000002</v>
      </c>
      <c r="R43" s="54">
        <f t="shared" si="1"/>
        <v>1424.0410000000002</v>
      </c>
      <c r="S43" s="54">
        <f t="shared" si="1"/>
        <v>1424.0450000000001</v>
      </c>
      <c r="T43" s="54">
        <f t="shared" si="1"/>
        <v>1424.048</v>
      </c>
      <c r="U43" s="54">
        <f t="shared" si="1"/>
        <v>1424.048</v>
      </c>
      <c r="V43" s="54">
        <f t="shared" si="1"/>
        <v>1424.0530000000001</v>
      </c>
      <c r="W43" s="55">
        <f t="shared" si="1"/>
        <v>1423.91</v>
      </c>
      <c r="X43" s="267"/>
      <c r="Y43" s="268"/>
      <c r="Z43" s="268"/>
      <c r="AA43" s="268"/>
      <c r="AB43" s="269"/>
    </row>
    <row r="44" spans="1:28" s="13" customFormat="1" ht="25" customHeight="1" thickBot="1" x14ac:dyDescent="0.4">
      <c r="A44" s="40" t="s">
        <v>39</v>
      </c>
      <c r="B44" s="232" t="s">
        <v>80</v>
      </c>
      <c r="C44" s="232"/>
      <c r="D44" s="232"/>
      <c r="E44" s="232"/>
      <c r="F44" s="232"/>
      <c r="G44" s="232"/>
      <c r="H44" s="232"/>
      <c r="I44" s="232"/>
      <c r="J44" s="232"/>
      <c r="K44" s="238" t="s">
        <v>11</v>
      </c>
      <c r="L44" s="239"/>
      <c r="M44" s="240"/>
      <c r="N44" s="56">
        <f>N40</f>
        <v>7.0999999999999994E-2</v>
      </c>
      <c r="O44" s="56">
        <f t="shared" ref="O44:W44" si="2">O40</f>
        <v>0.155</v>
      </c>
      <c r="P44" s="56">
        <f t="shared" si="2"/>
        <v>0.158</v>
      </c>
      <c r="Q44" s="56">
        <f t="shared" si="2"/>
        <v>0.16</v>
      </c>
      <c r="R44" s="56">
        <f t="shared" si="2"/>
        <v>0.161</v>
      </c>
      <c r="S44" s="56">
        <f t="shared" si="2"/>
        <v>0.16500000000000001</v>
      </c>
      <c r="T44" s="56">
        <f t="shared" si="2"/>
        <v>0.16800000000000001</v>
      </c>
      <c r="U44" s="56">
        <f t="shared" si="2"/>
        <v>0.16800000000000001</v>
      </c>
      <c r="V44" s="56">
        <f t="shared" si="2"/>
        <v>0.17299999999999999</v>
      </c>
      <c r="W44" s="56">
        <f t="shared" si="2"/>
        <v>0.03</v>
      </c>
      <c r="X44" s="270"/>
      <c r="Y44" s="271"/>
      <c r="Z44" s="271"/>
      <c r="AA44" s="271"/>
      <c r="AB44" s="272"/>
    </row>
    <row r="45" spans="1:28" s="13" customFormat="1" ht="25" customHeight="1" x14ac:dyDescent="0.35">
      <c r="A45" s="41" t="s">
        <v>30</v>
      </c>
      <c r="B45" s="184" t="s">
        <v>81</v>
      </c>
      <c r="C45" s="184"/>
      <c r="D45" s="184"/>
      <c r="E45" s="184"/>
      <c r="F45" s="184"/>
      <c r="G45" s="184"/>
      <c r="H45" s="184"/>
      <c r="I45" s="184"/>
      <c r="J45" s="184"/>
      <c r="K45" s="233" t="s">
        <v>14</v>
      </c>
      <c r="L45" s="197"/>
      <c r="M45" s="234"/>
      <c r="N45" s="73">
        <v>4.38</v>
      </c>
      <c r="O45" s="74">
        <v>3.5</v>
      </c>
      <c r="P45" s="74">
        <v>3.75</v>
      </c>
      <c r="Q45" s="74">
        <v>3.56</v>
      </c>
      <c r="R45" s="74">
        <v>3.06</v>
      </c>
      <c r="S45" s="74">
        <v>2.94</v>
      </c>
      <c r="T45" s="74">
        <v>2.81</v>
      </c>
      <c r="U45" s="74">
        <v>2.75</v>
      </c>
      <c r="V45" s="74">
        <v>2.69</v>
      </c>
      <c r="W45" s="75">
        <v>7.5</v>
      </c>
      <c r="X45" s="190" t="s">
        <v>89</v>
      </c>
      <c r="Y45" s="191"/>
      <c r="Z45" s="191"/>
      <c r="AA45" s="191"/>
      <c r="AB45" s="192"/>
    </row>
    <row r="46" spans="1:28" s="13" customFormat="1" ht="25" customHeight="1" x14ac:dyDescent="0.35">
      <c r="A46" s="42" t="s">
        <v>30</v>
      </c>
      <c r="B46" s="169" t="s">
        <v>82</v>
      </c>
      <c r="C46" s="169"/>
      <c r="D46" s="169"/>
      <c r="E46" s="169"/>
      <c r="F46" s="169"/>
      <c r="G46" s="169"/>
      <c r="H46" s="169"/>
      <c r="I46" s="169"/>
      <c r="J46" s="170"/>
      <c r="K46" s="171" t="s">
        <v>14</v>
      </c>
      <c r="L46" s="171"/>
      <c r="M46" s="171"/>
      <c r="N46" s="73">
        <v>9.31</v>
      </c>
      <c r="O46" s="74">
        <v>8.31</v>
      </c>
      <c r="P46" s="74">
        <v>8.5</v>
      </c>
      <c r="Q46" s="74">
        <v>8.19</v>
      </c>
      <c r="R46" s="74">
        <v>7.5</v>
      </c>
      <c r="S46" s="74">
        <v>7.25</v>
      </c>
      <c r="T46" s="74">
        <v>7.13</v>
      </c>
      <c r="U46" s="74">
        <v>6.94</v>
      </c>
      <c r="V46" s="74">
        <v>6.81</v>
      </c>
      <c r="W46" s="75">
        <v>7.06</v>
      </c>
      <c r="X46" s="190"/>
      <c r="Y46" s="191"/>
      <c r="Z46" s="191"/>
      <c r="AA46" s="191"/>
      <c r="AB46" s="192"/>
    </row>
    <row r="47" spans="1:28" s="13" customFormat="1" ht="25" customHeight="1" x14ac:dyDescent="0.35">
      <c r="A47" s="44" t="s">
        <v>31</v>
      </c>
      <c r="B47" s="170" t="s">
        <v>83</v>
      </c>
      <c r="C47" s="205"/>
      <c r="D47" s="205"/>
      <c r="E47" s="205"/>
      <c r="F47" s="205"/>
      <c r="G47" s="205"/>
      <c r="H47" s="205"/>
      <c r="I47" s="205"/>
      <c r="J47" s="205"/>
      <c r="K47" s="171" t="s">
        <v>14</v>
      </c>
      <c r="L47" s="171"/>
      <c r="M47" s="171"/>
      <c r="N47" s="57">
        <f>N46-N45</f>
        <v>4.9300000000000006</v>
      </c>
      <c r="O47" s="43">
        <f t="shared" ref="O47:W47" si="3">O46-O45</f>
        <v>4.8100000000000005</v>
      </c>
      <c r="P47" s="43">
        <f t="shared" si="3"/>
        <v>4.75</v>
      </c>
      <c r="Q47" s="43">
        <f t="shared" si="3"/>
        <v>4.629999999999999</v>
      </c>
      <c r="R47" s="43">
        <f t="shared" si="3"/>
        <v>4.4399999999999995</v>
      </c>
      <c r="S47" s="43">
        <f t="shared" si="3"/>
        <v>4.3100000000000005</v>
      </c>
      <c r="T47" s="43">
        <f t="shared" si="3"/>
        <v>4.32</v>
      </c>
      <c r="U47" s="43">
        <f t="shared" si="3"/>
        <v>4.1900000000000004</v>
      </c>
      <c r="V47" s="43">
        <f t="shared" si="3"/>
        <v>4.1199999999999992</v>
      </c>
      <c r="W47" s="45">
        <f t="shared" si="3"/>
        <v>-0.44000000000000039</v>
      </c>
      <c r="X47" s="190"/>
      <c r="Y47" s="191"/>
      <c r="Z47" s="191"/>
      <c r="AA47" s="191"/>
      <c r="AB47" s="192"/>
    </row>
    <row r="48" spans="1:28" s="13" customFormat="1" ht="25" customHeight="1" x14ac:dyDescent="0.35">
      <c r="A48" s="42" t="s">
        <v>28</v>
      </c>
      <c r="B48" s="169" t="s">
        <v>84</v>
      </c>
      <c r="C48" s="169"/>
      <c r="D48" s="169"/>
      <c r="E48" s="169"/>
      <c r="F48" s="169"/>
      <c r="G48" s="169"/>
      <c r="H48" s="169"/>
      <c r="I48" s="169"/>
      <c r="J48" s="170"/>
      <c r="K48" s="171" t="s">
        <v>15</v>
      </c>
      <c r="L48" s="171"/>
      <c r="M48" s="171"/>
      <c r="N48" s="57">
        <v>1.7000000000000001E-2</v>
      </c>
      <c r="O48" s="57">
        <v>1.7000000000000001E-2</v>
      </c>
      <c r="P48" s="57">
        <v>1.7000000000000001E-2</v>
      </c>
      <c r="Q48" s="57">
        <v>1.7000000000000001E-2</v>
      </c>
      <c r="R48" s="57">
        <v>1.7000000000000001E-2</v>
      </c>
      <c r="S48" s="57">
        <v>1.7000000000000001E-2</v>
      </c>
      <c r="T48" s="57">
        <v>1.7000000000000001E-2</v>
      </c>
      <c r="U48" s="57">
        <v>1.7000000000000001E-2</v>
      </c>
      <c r="V48" s="57">
        <v>1.7000000000000001E-2</v>
      </c>
      <c r="W48" s="46">
        <v>1.7000000000000001E-2</v>
      </c>
      <c r="X48" s="190"/>
      <c r="Y48" s="191"/>
      <c r="Z48" s="191"/>
      <c r="AA48" s="191"/>
      <c r="AB48" s="192"/>
    </row>
    <row r="49" spans="1:29" s="13" customFormat="1" ht="25" customHeight="1" x14ac:dyDescent="0.35">
      <c r="A49" s="42" t="s">
        <v>28</v>
      </c>
      <c r="B49" s="169" t="s">
        <v>8</v>
      </c>
      <c r="C49" s="169"/>
      <c r="D49" s="169"/>
      <c r="E49" s="169"/>
      <c r="F49" s="169"/>
      <c r="G49" s="169"/>
      <c r="H49" s="169"/>
      <c r="I49" s="169"/>
      <c r="J49" s="169"/>
      <c r="K49" s="171" t="s">
        <v>16</v>
      </c>
      <c r="L49" s="171"/>
      <c r="M49" s="171"/>
      <c r="N49" s="63">
        <f>N48/60</f>
        <v>2.8333333333333335E-4</v>
      </c>
      <c r="O49" s="64">
        <f t="shared" ref="O49:V49" si="4">O48/60</f>
        <v>2.8333333333333335E-4</v>
      </c>
      <c r="P49" s="64">
        <f t="shared" si="4"/>
        <v>2.8333333333333335E-4</v>
      </c>
      <c r="Q49" s="64">
        <f t="shared" si="4"/>
        <v>2.8333333333333335E-4</v>
      </c>
      <c r="R49" s="64">
        <f t="shared" si="4"/>
        <v>2.8333333333333335E-4</v>
      </c>
      <c r="S49" s="64">
        <f t="shared" si="4"/>
        <v>2.8333333333333335E-4</v>
      </c>
      <c r="T49" s="64">
        <f t="shared" si="4"/>
        <v>2.8333333333333335E-4</v>
      </c>
      <c r="U49" s="64">
        <f t="shared" si="4"/>
        <v>2.8333333333333335E-4</v>
      </c>
      <c r="V49" s="64">
        <f t="shared" si="4"/>
        <v>2.8333333333333335E-4</v>
      </c>
      <c r="W49" s="66">
        <f>W48/60</f>
        <v>2.8333333333333335E-4</v>
      </c>
      <c r="X49" s="190"/>
      <c r="Y49" s="191"/>
      <c r="Z49" s="191"/>
      <c r="AA49" s="191"/>
      <c r="AB49" s="192"/>
    </row>
    <row r="50" spans="1:29" s="13" customFormat="1" ht="25" customHeight="1" x14ac:dyDescent="0.35">
      <c r="A50" s="42" t="s">
        <v>29</v>
      </c>
      <c r="B50" s="170" t="s">
        <v>85</v>
      </c>
      <c r="C50" s="205"/>
      <c r="D50" s="205"/>
      <c r="E50" s="205"/>
      <c r="F50" s="205"/>
      <c r="G50" s="205"/>
      <c r="H50" s="205"/>
      <c r="I50" s="205"/>
      <c r="J50" s="228"/>
      <c r="K50" s="175" t="s">
        <v>18</v>
      </c>
      <c r="L50" s="176"/>
      <c r="M50" s="177"/>
      <c r="N50" s="178">
        <v>16.3</v>
      </c>
      <c r="O50" s="179"/>
      <c r="P50" s="179"/>
      <c r="Q50" s="179"/>
      <c r="R50" s="179"/>
      <c r="S50" s="179"/>
      <c r="T50" s="179"/>
      <c r="U50" s="179"/>
      <c r="V50" s="179"/>
      <c r="W50" s="180"/>
      <c r="X50" s="190"/>
      <c r="Y50" s="191"/>
      <c r="Z50" s="191"/>
      <c r="AA50" s="191"/>
      <c r="AB50" s="192"/>
    </row>
    <row r="51" spans="1:29" s="13" customFormat="1" ht="25" customHeight="1" x14ac:dyDescent="0.35">
      <c r="A51" s="47" t="s">
        <v>35</v>
      </c>
      <c r="B51" s="169" t="s">
        <v>86</v>
      </c>
      <c r="C51" s="169"/>
      <c r="D51" s="169"/>
      <c r="E51" s="169"/>
      <c r="F51" s="169"/>
      <c r="G51" s="169"/>
      <c r="H51" s="169"/>
      <c r="I51" s="169"/>
      <c r="J51" s="169"/>
      <c r="K51" s="171" t="s">
        <v>17</v>
      </c>
      <c r="L51" s="171"/>
      <c r="M51" s="171"/>
      <c r="N51" s="67">
        <f>N49/((PI()*(($N$50/1000)^2))/4)</f>
        <v>1.3577899218699587</v>
      </c>
      <c r="O51" s="67">
        <f t="shared" ref="O51:V51" si="5">O49/((PI()*(($N$50/1000)^2))/4)</f>
        <v>1.3577899218699587</v>
      </c>
      <c r="P51" s="67">
        <f t="shared" si="5"/>
        <v>1.3577899218699587</v>
      </c>
      <c r="Q51" s="67">
        <f t="shared" si="5"/>
        <v>1.3577899218699587</v>
      </c>
      <c r="R51" s="67">
        <f t="shared" si="5"/>
        <v>1.3577899218699587</v>
      </c>
      <c r="S51" s="67">
        <f t="shared" si="5"/>
        <v>1.3577899218699587</v>
      </c>
      <c r="T51" s="67">
        <f t="shared" si="5"/>
        <v>1.3577899218699587</v>
      </c>
      <c r="U51" s="67">
        <f t="shared" si="5"/>
        <v>1.3577899218699587</v>
      </c>
      <c r="V51" s="67">
        <f t="shared" si="5"/>
        <v>1.3577899218699587</v>
      </c>
      <c r="W51" s="67">
        <f>W49/((PI()*(($N$50/1000)^2))/4)</f>
        <v>1.3577899218699587</v>
      </c>
      <c r="X51" s="190"/>
      <c r="Y51" s="191"/>
      <c r="Z51" s="191"/>
      <c r="AA51" s="191"/>
      <c r="AB51" s="192"/>
    </row>
    <row r="52" spans="1:29" s="13" customFormat="1" ht="25" customHeight="1" x14ac:dyDescent="0.35">
      <c r="A52" s="188" t="s">
        <v>36</v>
      </c>
      <c r="B52" s="209" t="s">
        <v>87</v>
      </c>
      <c r="C52" s="210"/>
      <c r="D52" s="210"/>
      <c r="E52" s="210"/>
      <c r="F52" s="210"/>
      <c r="G52" s="210"/>
      <c r="H52" s="210"/>
      <c r="I52" s="210"/>
      <c r="J52" s="211"/>
      <c r="K52" s="215" t="s">
        <v>20</v>
      </c>
      <c r="L52" s="216"/>
      <c r="M52" s="217"/>
      <c r="N52" s="68">
        <f>(N49*$G$32*$G$31*(N46-N45)*N39*60)</f>
        <v>1470.2117820000003</v>
      </c>
      <c r="O52" s="68">
        <f t="shared" ref="O52:W52" si="6">(O49*$G$32*$G$31*(O46-O45)*O39*60)</f>
        <v>2868.8513880000005</v>
      </c>
      <c r="P52" s="68">
        <f t="shared" si="6"/>
        <v>4249.5979500000003</v>
      </c>
      <c r="Q52" s="68">
        <f t="shared" si="6"/>
        <v>5522.9862479999993</v>
      </c>
      <c r="R52" s="68">
        <f t="shared" si="6"/>
        <v>6620.4262799999997</v>
      </c>
      <c r="S52" s="68">
        <f t="shared" si="6"/>
        <v>7711.9019640000024</v>
      </c>
      <c r="T52" s="68">
        <f t="shared" si="6"/>
        <v>9018.0941760000005</v>
      </c>
      <c r="U52" s="68">
        <f t="shared" si="6"/>
        <v>9996.2472480000015</v>
      </c>
      <c r="V52" s="61">
        <f t="shared" si="6"/>
        <v>11057.901191999999</v>
      </c>
      <c r="W52" s="61">
        <f t="shared" si="6"/>
        <v>-1312.1565600000013</v>
      </c>
      <c r="X52" s="190"/>
      <c r="Y52" s="191"/>
      <c r="Z52" s="191"/>
      <c r="AA52" s="191"/>
      <c r="AB52" s="192"/>
      <c r="AC52" s="69"/>
    </row>
    <row r="53" spans="1:29" s="13" customFormat="1" ht="25" customHeight="1" thickBot="1" x14ac:dyDescent="0.4">
      <c r="A53" s="189"/>
      <c r="B53" s="212"/>
      <c r="C53" s="213"/>
      <c r="D53" s="213"/>
      <c r="E53" s="213"/>
      <c r="F53" s="213"/>
      <c r="G53" s="213"/>
      <c r="H53" s="213"/>
      <c r="I53" s="213"/>
      <c r="J53" s="214"/>
      <c r="K53" s="206" t="s">
        <v>11</v>
      </c>
      <c r="L53" s="207"/>
      <c r="M53" s="208"/>
      <c r="N53" s="62">
        <f>N52/3600</f>
        <v>0.40839216166666675</v>
      </c>
      <c r="O53" s="62">
        <f t="shared" ref="O53:W53" si="7">O52/3600</f>
        <v>0.79690316333333344</v>
      </c>
      <c r="P53" s="62">
        <f t="shared" si="7"/>
        <v>1.1804438750000001</v>
      </c>
      <c r="Q53" s="62">
        <f t="shared" si="7"/>
        <v>1.5341628466666664</v>
      </c>
      <c r="R53" s="62">
        <f t="shared" si="7"/>
        <v>1.8390073</v>
      </c>
      <c r="S53" s="62">
        <f t="shared" si="7"/>
        <v>2.1421949900000006</v>
      </c>
      <c r="T53" s="62">
        <f t="shared" si="7"/>
        <v>2.5050261600000003</v>
      </c>
      <c r="U53" s="62">
        <f t="shared" si="7"/>
        <v>2.7767353466666669</v>
      </c>
      <c r="V53" s="62">
        <f t="shared" si="7"/>
        <v>3.0716392199999998</v>
      </c>
      <c r="W53" s="62">
        <f t="shared" si="7"/>
        <v>-0.36448793333333368</v>
      </c>
      <c r="X53" s="193"/>
      <c r="Y53" s="194"/>
      <c r="Z53" s="194"/>
      <c r="AA53" s="194"/>
      <c r="AB53" s="195"/>
      <c r="AC53" s="69"/>
    </row>
    <row r="54" spans="1:29" ht="25" customHeight="1" x14ac:dyDescent="0.35">
      <c r="A54" s="41" t="s">
        <v>30</v>
      </c>
      <c r="B54" s="184" t="s">
        <v>91</v>
      </c>
      <c r="C54" s="184"/>
      <c r="D54" s="184"/>
      <c r="E54" s="184"/>
      <c r="F54" s="184"/>
      <c r="G54" s="184"/>
      <c r="H54" s="184"/>
      <c r="I54" s="184"/>
      <c r="J54" s="184"/>
      <c r="K54" s="185" t="s">
        <v>14</v>
      </c>
      <c r="L54" s="186"/>
      <c r="M54" s="187"/>
      <c r="N54" s="76">
        <v>29.4</v>
      </c>
      <c r="O54" s="76">
        <v>31.1</v>
      </c>
      <c r="P54" s="76">
        <v>32.200000000000003</v>
      </c>
      <c r="Q54" s="76">
        <v>33.6</v>
      </c>
      <c r="R54" s="76">
        <v>34.6</v>
      </c>
      <c r="S54" s="76">
        <v>35.6</v>
      </c>
      <c r="T54" s="76">
        <v>36.5</v>
      </c>
      <c r="U54" s="76">
        <v>37.5</v>
      </c>
      <c r="V54" s="76">
        <v>38.299999999999997</v>
      </c>
      <c r="W54" s="76">
        <v>33.4</v>
      </c>
      <c r="X54" s="156" t="s">
        <v>90</v>
      </c>
      <c r="Y54" s="157"/>
      <c r="Z54" s="157"/>
      <c r="AA54" s="157"/>
      <c r="AB54" s="158"/>
    </row>
    <row r="55" spans="1:29" ht="25" customHeight="1" x14ac:dyDescent="0.35">
      <c r="A55" s="42" t="s">
        <v>30</v>
      </c>
      <c r="B55" s="184" t="s">
        <v>92</v>
      </c>
      <c r="C55" s="184"/>
      <c r="D55" s="184"/>
      <c r="E55" s="184"/>
      <c r="F55" s="184"/>
      <c r="G55" s="184"/>
      <c r="H55" s="184"/>
      <c r="I55" s="184"/>
      <c r="J55" s="184"/>
      <c r="K55" s="171" t="s">
        <v>14</v>
      </c>
      <c r="L55" s="171"/>
      <c r="M55" s="171"/>
      <c r="N55" s="73">
        <v>23.7</v>
      </c>
      <c r="O55" s="73">
        <v>25.6</v>
      </c>
      <c r="P55" s="73">
        <v>26.9</v>
      </c>
      <c r="Q55" s="73">
        <v>28.3</v>
      </c>
      <c r="R55" s="73">
        <v>29.5</v>
      </c>
      <c r="S55" s="73">
        <v>30.6</v>
      </c>
      <c r="T55" s="73">
        <v>31.5</v>
      </c>
      <c r="U55" s="73">
        <v>32.6</v>
      </c>
      <c r="V55" s="73">
        <v>33.4</v>
      </c>
      <c r="W55" s="73">
        <v>33.1</v>
      </c>
      <c r="X55" s="159"/>
      <c r="Y55" s="160"/>
      <c r="Z55" s="160"/>
      <c r="AA55" s="160"/>
      <c r="AB55" s="161"/>
    </row>
    <row r="56" spans="1:29" ht="25" customHeight="1" x14ac:dyDescent="0.35">
      <c r="A56" s="44" t="s">
        <v>31</v>
      </c>
      <c r="B56" s="170" t="str">
        <f>B47</f>
        <v>Różnica temperatur</v>
      </c>
      <c r="C56" s="205"/>
      <c r="D56" s="205"/>
      <c r="E56" s="205"/>
      <c r="F56" s="205"/>
      <c r="G56" s="205"/>
      <c r="H56" s="205"/>
      <c r="I56" s="205"/>
      <c r="J56" s="205"/>
      <c r="K56" s="171" t="s">
        <v>14</v>
      </c>
      <c r="L56" s="171"/>
      <c r="M56" s="171"/>
      <c r="N56" s="57">
        <f>N54-N55</f>
        <v>5.6999999999999993</v>
      </c>
      <c r="O56" s="57">
        <f t="shared" ref="O56:W56" si="8">O54-O55</f>
        <v>5.5</v>
      </c>
      <c r="P56" s="57">
        <f t="shared" si="8"/>
        <v>5.3000000000000043</v>
      </c>
      <c r="Q56" s="57">
        <f t="shared" si="8"/>
        <v>5.3000000000000007</v>
      </c>
      <c r="R56" s="57">
        <f t="shared" si="8"/>
        <v>5.1000000000000014</v>
      </c>
      <c r="S56" s="57">
        <f t="shared" si="8"/>
        <v>5</v>
      </c>
      <c r="T56" s="57">
        <f t="shared" si="8"/>
        <v>5</v>
      </c>
      <c r="U56" s="57">
        <f t="shared" si="8"/>
        <v>4.8999999999999986</v>
      </c>
      <c r="V56" s="57">
        <f t="shared" si="8"/>
        <v>4.8999999999999986</v>
      </c>
      <c r="W56" s="57">
        <f t="shared" si="8"/>
        <v>0.29999999999999716</v>
      </c>
      <c r="X56" s="159"/>
      <c r="Y56" s="160"/>
      <c r="Z56" s="160"/>
      <c r="AA56" s="160"/>
      <c r="AB56" s="161"/>
    </row>
    <row r="57" spans="1:29" ht="25" customHeight="1" x14ac:dyDescent="0.35">
      <c r="A57" s="42" t="s">
        <v>28</v>
      </c>
      <c r="B57" s="169" t="str">
        <f>B48</f>
        <v>Średni wydatek w analizowanej jednostce czasu</v>
      </c>
      <c r="C57" s="169"/>
      <c r="D57" s="169"/>
      <c r="E57" s="169"/>
      <c r="F57" s="169"/>
      <c r="G57" s="169"/>
      <c r="H57" s="169"/>
      <c r="I57" s="169"/>
      <c r="J57" s="170"/>
      <c r="K57" s="171" t="s">
        <v>19</v>
      </c>
      <c r="L57" s="171"/>
      <c r="M57" s="171"/>
      <c r="N57" s="73">
        <v>1.5309999999999999</v>
      </c>
      <c r="O57" s="73">
        <v>1.5269999999999999</v>
      </c>
      <c r="P57" s="73">
        <v>1.5349999999999999</v>
      </c>
      <c r="Q57" s="73">
        <v>1.5209999999999999</v>
      </c>
      <c r="R57" s="73">
        <v>1.5489999999999999</v>
      </c>
      <c r="S57" s="73">
        <v>1.5389999999999999</v>
      </c>
      <c r="T57" s="73">
        <v>1.54</v>
      </c>
      <c r="U57" s="73">
        <v>1.5229999999999999</v>
      </c>
      <c r="V57" s="73">
        <v>1.5309999999999999</v>
      </c>
      <c r="W57" s="73">
        <v>2.8000000000000001E-2</v>
      </c>
      <c r="X57" s="159"/>
      <c r="Y57" s="160"/>
      <c r="Z57" s="160"/>
      <c r="AA57" s="160"/>
      <c r="AB57" s="161"/>
    </row>
    <row r="58" spans="1:29" ht="25" customHeight="1" x14ac:dyDescent="0.35">
      <c r="A58" s="42" t="s">
        <v>28</v>
      </c>
      <c r="B58" s="169" t="str">
        <f>B57</f>
        <v>Średni wydatek w analizowanej jednostce czasu</v>
      </c>
      <c r="C58" s="169"/>
      <c r="D58" s="169"/>
      <c r="E58" s="169"/>
      <c r="F58" s="169"/>
      <c r="G58" s="169"/>
      <c r="H58" s="169"/>
      <c r="I58" s="169"/>
      <c r="J58" s="169"/>
      <c r="K58" s="171" t="s">
        <v>16</v>
      </c>
      <c r="L58" s="171"/>
      <c r="M58" s="171"/>
      <c r="N58" s="65">
        <f>N57/3600</f>
        <v>4.2527777777777773E-4</v>
      </c>
      <c r="O58" s="65">
        <f t="shared" ref="O58:W58" si="9">O57/3600</f>
        <v>4.2416666666666666E-4</v>
      </c>
      <c r="P58" s="65">
        <f t="shared" si="9"/>
        <v>4.2638888888888886E-4</v>
      </c>
      <c r="Q58" s="65">
        <f t="shared" si="9"/>
        <v>4.2249999999999997E-4</v>
      </c>
      <c r="R58" s="65">
        <f t="shared" si="9"/>
        <v>4.3027777777777774E-4</v>
      </c>
      <c r="S58" s="65">
        <f t="shared" si="9"/>
        <v>4.2749999999999998E-4</v>
      </c>
      <c r="T58" s="65">
        <f t="shared" si="9"/>
        <v>4.2777777777777779E-4</v>
      </c>
      <c r="U58" s="65">
        <f t="shared" si="9"/>
        <v>4.2305555555555553E-4</v>
      </c>
      <c r="V58" s="65">
        <f t="shared" si="9"/>
        <v>4.2527777777777773E-4</v>
      </c>
      <c r="W58" s="65">
        <f t="shared" si="9"/>
        <v>7.7777777777777775E-6</v>
      </c>
      <c r="X58" s="159"/>
      <c r="Y58" s="160"/>
      <c r="Z58" s="160"/>
      <c r="AA58" s="160"/>
      <c r="AB58" s="161"/>
    </row>
    <row r="59" spans="1:29" ht="30" customHeight="1" x14ac:dyDescent="0.35">
      <c r="A59" s="42" t="s">
        <v>29</v>
      </c>
      <c r="B59" s="172" t="s">
        <v>93</v>
      </c>
      <c r="C59" s="173"/>
      <c r="D59" s="173"/>
      <c r="E59" s="173"/>
      <c r="F59" s="173"/>
      <c r="G59" s="173"/>
      <c r="H59" s="173"/>
      <c r="I59" s="173"/>
      <c r="J59" s="174"/>
      <c r="K59" s="175" t="s">
        <v>18</v>
      </c>
      <c r="L59" s="176"/>
      <c r="M59" s="177"/>
      <c r="N59" s="178">
        <f>33.7-2*3.25</f>
        <v>27.200000000000003</v>
      </c>
      <c r="O59" s="179"/>
      <c r="P59" s="179"/>
      <c r="Q59" s="179"/>
      <c r="R59" s="179"/>
      <c r="S59" s="179"/>
      <c r="T59" s="179"/>
      <c r="U59" s="179"/>
      <c r="V59" s="179"/>
      <c r="W59" s="180"/>
      <c r="X59" s="159"/>
      <c r="Y59" s="160"/>
      <c r="Z59" s="160"/>
      <c r="AA59" s="160"/>
      <c r="AB59" s="161"/>
    </row>
    <row r="60" spans="1:29" ht="30" customHeight="1" x14ac:dyDescent="0.35">
      <c r="A60" s="145" t="s">
        <v>37</v>
      </c>
      <c r="B60" s="147" t="s">
        <v>94</v>
      </c>
      <c r="C60" s="148"/>
      <c r="D60" s="148"/>
      <c r="E60" s="148"/>
      <c r="F60" s="148"/>
      <c r="G60" s="148"/>
      <c r="H60" s="148"/>
      <c r="I60" s="148"/>
      <c r="J60" s="149"/>
      <c r="K60" s="153" t="s">
        <v>20</v>
      </c>
      <c r="L60" s="154"/>
      <c r="M60" s="155"/>
      <c r="N60" s="58">
        <f>N58*$G$35*$G$34*(N56)*N39*60</f>
        <v>3036.0271112812497</v>
      </c>
      <c r="O60" s="58">
        <f>O58*$G$35*$G$34*(O56)*(O39-N39)*60</f>
        <v>2921.8460235937505</v>
      </c>
      <c r="P60" s="58">
        <f t="shared" ref="P60:W60" si="10">P58*$G$35*$G$34*(P56)*(P39-O39)*60</f>
        <v>2830.3480770312526</v>
      </c>
      <c r="Q60" s="58">
        <f t="shared" si="10"/>
        <v>2804.5338274687501</v>
      </c>
      <c r="R60" s="58">
        <f t="shared" si="10"/>
        <v>2748.3826161562511</v>
      </c>
      <c r="S60" s="58">
        <f t="shared" si="10"/>
        <v>2677.0977140625005</v>
      </c>
      <c r="T60" s="58">
        <f t="shared" si="10"/>
        <v>2678.8372187500008</v>
      </c>
      <c r="U60" s="58">
        <f t="shared" si="10"/>
        <v>2596.2803262812495</v>
      </c>
      <c r="V60" s="58">
        <f t="shared" si="10"/>
        <v>2609.9180430312495</v>
      </c>
      <c r="W60" s="58">
        <f t="shared" si="10"/>
        <v>2.9223678749999724</v>
      </c>
      <c r="X60" s="159"/>
      <c r="Y60" s="160"/>
      <c r="Z60" s="160"/>
      <c r="AA60" s="160"/>
      <c r="AB60" s="161"/>
    </row>
    <row r="61" spans="1:29" ht="25" customHeight="1" thickBot="1" x14ac:dyDescent="0.4">
      <c r="A61" s="146"/>
      <c r="B61" s="150"/>
      <c r="C61" s="151"/>
      <c r="D61" s="151"/>
      <c r="E61" s="151"/>
      <c r="F61" s="151"/>
      <c r="G61" s="151"/>
      <c r="H61" s="151"/>
      <c r="I61" s="151"/>
      <c r="J61" s="152"/>
      <c r="K61" s="181" t="s">
        <v>11</v>
      </c>
      <c r="L61" s="182"/>
      <c r="M61" s="183"/>
      <c r="N61" s="59">
        <f>N60/3600</f>
        <v>0.8433408642447916</v>
      </c>
      <c r="O61" s="59">
        <f t="shared" ref="O61:W61" si="11">O60/3600</f>
        <v>0.81162389544270852</v>
      </c>
      <c r="P61" s="59">
        <f t="shared" si="11"/>
        <v>0.786207799175348</v>
      </c>
      <c r="Q61" s="59">
        <f t="shared" si="11"/>
        <v>0.77903717429687502</v>
      </c>
      <c r="R61" s="59">
        <f t="shared" si="11"/>
        <v>0.76343961559895868</v>
      </c>
      <c r="S61" s="59">
        <f t="shared" si="11"/>
        <v>0.74363825390625016</v>
      </c>
      <c r="T61" s="59">
        <f t="shared" si="11"/>
        <v>0.74412144965277804</v>
      </c>
      <c r="U61" s="59">
        <f t="shared" si="11"/>
        <v>0.72118897952256933</v>
      </c>
      <c r="V61" s="59">
        <f t="shared" si="11"/>
        <v>0.7249772341753471</v>
      </c>
      <c r="W61" s="59">
        <f t="shared" si="11"/>
        <v>8.1176885416665899E-4</v>
      </c>
      <c r="X61" s="159"/>
      <c r="Y61" s="160"/>
      <c r="Z61" s="160"/>
      <c r="AA61" s="160"/>
      <c r="AB61" s="162"/>
    </row>
    <row r="62" spans="1:29" ht="25" customHeight="1" thickBot="1" x14ac:dyDescent="0.4">
      <c r="A62" s="166" t="s">
        <v>95</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8"/>
    </row>
    <row r="63" spans="1:29" s="13" customFormat="1" ht="30" customHeight="1" x14ac:dyDescent="0.35">
      <c r="A63" s="48" t="s">
        <v>26</v>
      </c>
      <c r="B63" s="134" t="s">
        <v>96</v>
      </c>
      <c r="C63" s="134"/>
      <c r="D63" s="134"/>
      <c r="E63" s="134"/>
      <c r="F63" s="134"/>
      <c r="G63" s="134"/>
      <c r="H63" s="134"/>
      <c r="I63" s="134"/>
      <c r="J63" s="134"/>
      <c r="K63" s="163" t="s">
        <v>24</v>
      </c>
      <c r="L63" s="164"/>
      <c r="M63" s="165"/>
      <c r="N63" s="60">
        <f>N61/N44</f>
        <v>11.878040341475939</v>
      </c>
      <c r="O63" s="60">
        <f t="shared" ref="O63:W63" si="12">O61/O44</f>
        <v>5.2362831964045711</v>
      </c>
      <c r="P63" s="60">
        <f t="shared" si="12"/>
        <v>4.9759987289578991</v>
      </c>
      <c r="Q63" s="60">
        <f t="shared" si="12"/>
        <v>4.868982339355469</v>
      </c>
      <c r="R63" s="60">
        <f t="shared" si="12"/>
        <v>4.7418609664531592</v>
      </c>
      <c r="S63" s="60">
        <f t="shared" si="12"/>
        <v>4.5068985085227284</v>
      </c>
      <c r="T63" s="60">
        <f t="shared" si="12"/>
        <v>4.4292943431712972</v>
      </c>
      <c r="U63" s="60">
        <f t="shared" si="12"/>
        <v>4.2927915447771978</v>
      </c>
      <c r="V63" s="60">
        <f t="shared" si="12"/>
        <v>4.1906198507245502</v>
      </c>
      <c r="W63" s="60">
        <f t="shared" si="12"/>
        <v>2.7058961805555299E-2</v>
      </c>
      <c r="X63" s="139" t="s">
        <v>98</v>
      </c>
      <c r="Y63" s="140"/>
      <c r="Z63" s="140"/>
      <c r="AA63" s="140"/>
      <c r="AB63" s="141"/>
    </row>
    <row r="64" spans="1:29" s="13" customFormat="1" ht="38.25" customHeight="1" thickBot="1" x14ac:dyDescent="0.4">
      <c r="A64" s="49" t="s">
        <v>25</v>
      </c>
      <c r="B64" s="135" t="s">
        <v>97</v>
      </c>
      <c r="C64" s="135"/>
      <c r="D64" s="135"/>
      <c r="E64" s="135"/>
      <c r="F64" s="135"/>
      <c r="G64" s="135"/>
      <c r="H64" s="135"/>
      <c r="I64" s="135"/>
      <c r="J64" s="135"/>
      <c r="K64" s="131" t="str">
        <f>K63</f>
        <v>[ - ]</v>
      </c>
      <c r="L64" s="132"/>
      <c r="M64" s="133"/>
      <c r="N64" s="136">
        <f>SUM(N61:W61)/SUM(N44:W44)</f>
        <v>4.910139840219867</v>
      </c>
      <c r="O64" s="137"/>
      <c r="P64" s="137"/>
      <c r="Q64" s="137"/>
      <c r="R64" s="137"/>
      <c r="S64" s="137"/>
      <c r="T64" s="137"/>
      <c r="U64" s="137"/>
      <c r="V64" s="137"/>
      <c r="W64" s="138"/>
      <c r="X64" s="142"/>
      <c r="Y64" s="143"/>
      <c r="Z64" s="143"/>
      <c r="AA64" s="143"/>
      <c r="AB64" s="144"/>
    </row>
    <row r="65" spans="1:28" x14ac:dyDescent="0.3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7"/>
    </row>
    <row r="66" spans="1:28" x14ac:dyDescent="0.35">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20"/>
    </row>
    <row r="67" spans="1:28" x14ac:dyDescent="0.35">
      <c r="A67" s="18"/>
      <c r="B67" s="19"/>
      <c r="C67" s="19"/>
      <c r="D67" s="19"/>
      <c r="E67" s="19"/>
      <c r="F67" s="19"/>
      <c r="G67" s="19"/>
      <c r="H67" s="19"/>
      <c r="I67" s="19"/>
      <c r="J67" s="19"/>
      <c r="K67" s="19"/>
      <c r="L67" s="19"/>
      <c r="M67" s="19"/>
      <c r="N67" s="19"/>
      <c r="O67" s="19"/>
      <c r="P67" s="19"/>
      <c r="Q67" s="19" t="s">
        <v>99</v>
      </c>
      <c r="R67" s="19"/>
      <c r="S67" s="19"/>
      <c r="T67" s="19"/>
      <c r="U67" s="19"/>
      <c r="V67" s="19"/>
      <c r="W67" s="19"/>
      <c r="X67" s="19"/>
      <c r="Y67" s="19"/>
      <c r="Z67" s="19"/>
      <c r="AA67" s="19"/>
      <c r="AB67" s="20"/>
    </row>
    <row r="68" spans="1:28" x14ac:dyDescent="0.35">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20"/>
    </row>
    <row r="69" spans="1:28" x14ac:dyDescent="0.35">
      <c r="A69" s="18"/>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20"/>
    </row>
    <row r="70" spans="1:28" x14ac:dyDescent="0.35">
      <c r="A70" s="18"/>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20"/>
    </row>
    <row r="71" spans="1:28" x14ac:dyDescent="0.35">
      <c r="A71" s="18"/>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20"/>
    </row>
    <row r="72" spans="1:28" x14ac:dyDescent="0.35">
      <c r="A72" s="18"/>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20"/>
    </row>
    <row r="73" spans="1:28" x14ac:dyDescent="0.35">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20"/>
    </row>
    <row r="74" spans="1:28" x14ac:dyDescent="0.35">
      <c r="A74" s="18"/>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20"/>
    </row>
    <row r="75" spans="1:28" x14ac:dyDescent="0.35">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20"/>
    </row>
    <row r="76" spans="1:28" x14ac:dyDescent="0.35">
      <c r="A76" s="18"/>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20"/>
    </row>
    <row r="77" spans="1:28" x14ac:dyDescent="0.35">
      <c r="A77" s="18"/>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20"/>
    </row>
    <row r="78" spans="1:28" x14ac:dyDescent="0.35">
      <c r="A78" s="18"/>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20"/>
    </row>
    <row r="79" spans="1:28" x14ac:dyDescent="0.35">
      <c r="A79" s="18"/>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20"/>
    </row>
    <row r="80" spans="1:28" x14ac:dyDescent="0.35">
      <c r="A80" s="18"/>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20"/>
    </row>
    <row r="81" spans="1:28" x14ac:dyDescent="0.35">
      <c r="A81" s="18"/>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20"/>
    </row>
    <row r="82" spans="1:28" x14ac:dyDescent="0.35">
      <c r="A82" s="18"/>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20"/>
    </row>
    <row r="83" spans="1:28" x14ac:dyDescent="0.35">
      <c r="A83" s="18"/>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20"/>
    </row>
    <row r="84" spans="1:28" x14ac:dyDescent="0.35">
      <c r="A84" s="18"/>
      <c r="B84" s="19"/>
      <c r="C84" s="19"/>
      <c r="F84" s="25" t="s">
        <v>100</v>
      </c>
      <c r="G84" s="22" t="s">
        <v>101</v>
      </c>
      <c r="H84" s="19"/>
      <c r="I84" s="19"/>
      <c r="J84" s="19"/>
      <c r="K84" s="19"/>
      <c r="L84" s="19"/>
      <c r="M84" s="19"/>
      <c r="N84" s="19"/>
      <c r="O84" s="19"/>
      <c r="P84" s="19"/>
      <c r="Q84" s="19"/>
      <c r="R84" s="19"/>
      <c r="S84" s="19"/>
      <c r="T84" s="19"/>
      <c r="U84" s="19"/>
      <c r="V84" s="19"/>
      <c r="W84" s="19"/>
      <c r="X84" s="19"/>
      <c r="Y84" s="19"/>
      <c r="Z84" s="19"/>
      <c r="AA84" s="19"/>
      <c r="AB84" s="20"/>
    </row>
    <row r="85" spans="1:28" x14ac:dyDescent="0.35">
      <c r="A85" s="18"/>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20"/>
    </row>
    <row r="86" spans="1:28" x14ac:dyDescent="0.35">
      <c r="A86" s="18"/>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20"/>
    </row>
    <row r="87" spans="1:28" ht="15" thickBot="1" x14ac:dyDescent="0.4">
      <c r="A87" s="29"/>
      <c r="B87" s="30"/>
      <c r="C87" s="30"/>
      <c r="D87" s="30"/>
      <c r="E87" s="50"/>
      <c r="F87" s="30"/>
      <c r="G87" s="30"/>
      <c r="H87" s="30"/>
      <c r="I87" s="30"/>
      <c r="J87" s="30"/>
      <c r="K87" s="30"/>
      <c r="L87" s="30"/>
      <c r="M87" s="30"/>
      <c r="N87" s="30"/>
      <c r="O87" s="30"/>
      <c r="P87" s="30"/>
      <c r="Q87" s="30"/>
      <c r="R87" s="30"/>
      <c r="S87" s="30"/>
      <c r="T87" s="30"/>
      <c r="U87" s="30"/>
      <c r="V87" s="30"/>
      <c r="W87" s="30"/>
      <c r="X87" s="30"/>
      <c r="Y87" s="30"/>
      <c r="Z87" s="30"/>
      <c r="AA87" s="30"/>
      <c r="AB87" s="32"/>
    </row>
    <row r="88" spans="1:28" ht="19" thickBot="1" x14ac:dyDescent="0.4">
      <c r="A88" s="261" t="s">
        <v>102</v>
      </c>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3"/>
    </row>
    <row r="89" spans="1:28" ht="30" customHeight="1" thickBot="1" x14ac:dyDescent="0.4">
      <c r="A89" s="258" t="s">
        <v>103</v>
      </c>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60"/>
    </row>
    <row r="90" spans="1:28" ht="18" customHeight="1" x14ac:dyDescent="0.35">
      <c r="A90" s="249"/>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1"/>
    </row>
    <row r="91" spans="1:28" ht="18" customHeight="1" x14ac:dyDescent="0.35">
      <c r="A91" s="252"/>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4"/>
    </row>
    <row r="92" spans="1:28" ht="18" customHeight="1" x14ac:dyDescent="0.35">
      <c r="A92" s="252"/>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4"/>
    </row>
    <row r="93" spans="1:28" ht="18" customHeight="1" x14ac:dyDescent="0.35">
      <c r="A93" s="252"/>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4"/>
    </row>
    <row r="94" spans="1:28" ht="18" customHeight="1" x14ac:dyDescent="0.35">
      <c r="A94" s="252"/>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4"/>
    </row>
    <row r="95" spans="1:28" ht="18" customHeight="1" x14ac:dyDescent="0.35">
      <c r="A95" s="252"/>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4"/>
    </row>
    <row r="96" spans="1:28" ht="18" customHeight="1" x14ac:dyDescent="0.35">
      <c r="A96" s="252"/>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4"/>
    </row>
    <row r="97" spans="1:28" ht="18" customHeight="1" thickBot="1" x14ac:dyDescent="0.4">
      <c r="A97" s="255"/>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7"/>
    </row>
    <row r="98" spans="1:28" ht="30" customHeight="1" thickBot="1" x14ac:dyDescent="0.4">
      <c r="A98" s="264" t="s">
        <v>104</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6"/>
    </row>
    <row r="99" spans="1:28" ht="18" customHeight="1" x14ac:dyDescent="0.35">
      <c r="A99" s="249"/>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1"/>
    </row>
    <row r="100" spans="1:28" ht="18" customHeight="1" x14ac:dyDescent="0.35">
      <c r="A100" s="252"/>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4"/>
    </row>
    <row r="101" spans="1:28" ht="18" customHeight="1" x14ac:dyDescent="0.35">
      <c r="A101" s="252"/>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4"/>
    </row>
    <row r="102" spans="1:28" ht="18" customHeight="1" x14ac:dyDescent="0.35">
      <c r="A102" s="252"/>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4"/>
    </row>
    <row r="103" spans="1:28" ht="18" customHeight="1" x14ac:dyDescent="0.35">
      <c r="A103" s="252"/>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4"/>
    </row>
    <row r="104" spans="1:28" ht="18" customHeight="1" x14ac:dyDescent="0.35">
      <c r="A104" s="252"/>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4"/>
    </row>
    <row r="105" spans="1:28" ht="18" customHeight="1" x14ac:dyDescent="0.35">
      <c r="A105" s="252"/>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4"/>
    </row>
    <row r="106" spans="1:28" ht="18" customHeight="1" thickBot="1" x14ac:dyDescent="0.4">
      <c r="A106" s="255"/>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7"/>
    </row>
    <row r="107" spans="1:28" ht="30" customHeight="1" thickBot="1" x14ac:dyDescent="0.4">
      <c r="A107" s="258" t="s">
        <v>105</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60"/>
    </row>
    <row r="108" spans="1:28" ht="18" customHeight="1" x14ac:dyDescent="0.35">
      <c r="A108" s="249"/>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1"/>
    </row>
    <row r="109" spans="1:28" ht="18" customHeight="1" x14ac:dyDescent="0.35">
      <c r="A109" s="252"/>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4"/>
    </row>
    <row r="110" spans="1:28" ht="18" customHeight="1" x14ac:dyDescent="0.35">
      <c r="A110" s="252"/>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4"/>
    </row>
    <row r="111" spans="1:28" ht="18" customHeight="1" x14ac:dyDescent="0.35">
      <c r="A111" s="252"/>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4"/>
    </row>
    <row r="112" spans="1:28" ht="18" customHeight="1" x14ac:dyDescent="0.35">
      <c r="A112" s="252"/>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4"/>
    </row>
    <row r="113" spans="1:28" ht="18" customHeight="1" x14ac:dyDescent="0.35">
      <c r="A113" s="252"/>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4"/>
    </row>
    <row r="114" spans="1:28" ht="18" customHeight="1" x14ac:dyDescent="0.35">
      <c r="A114" s="252"/>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4"/>
    </row>
    <row r="115" spans="1:28" ht="18" customHeight="1" thickBot="1" x14ac:dyDescent="0.4">
      <c r="A115" s="255"/>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7"/>
    </row>
    <row r="116" spans="1:28" ht="6.75" customHeight="1" thickBot="1" x14ac:dyDescent="0.4">
      <c r="A116" s="258"/>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60"/>
    </row>
  </sheetData>
  <sheetProtection selectLockedCells="1"/>
  <mergeCells count="93">
    <mergeCell ref="B40:J41"/>
    <mergeCell ref="A40:A41"/>
    <mergeCell ref="K41:M41"/>
    <mergeCell ref="A108:AB115"/>
    <mergeCell ref="A116:AB116"/>
    <mergeCell ref="A88:AB88"/>
    <mergeCell ref="A89:AB89"/>
    <mergeCell ref="A98:AB98"/>
    <mergeCell ref="A107:AB107"/>
    <mergeCell ref="A90:AB97"/>
    <mergeCell ref="A99:AB106"/>
    <mergeCell ref="X40:AB44"/>
    <mergeCell ref="B48:J48"/>
    <mergeCell ref="B49:J49"/>
    <mergeCell ref="B51:J51"/>
    <mergeCell ref="N42:W42"/>
    <mergeCell ref="K39:M39"/>
    <mergeCell ref="K40:M40"/>
    <mergeCell ref="K42:M42"/>
    <mergeCell ref="K43:M43"/>
    <mergeCell ref="K44:M44"/>
    <mergeCell ref="B44:J44"/>
    <mergeCell ref="K45:M45"/>
    <mergeCell ref="B46:J46"/>
    <mergeCell ref="K46:M46"/>
    <mergeCell ref="K49:M49"/>
    <mergeCell ref="K48:M48"/>
    <mergeCell ref="K51:M51"/>
    <mergeCell ref="B47:J47"/>
    <mergeCell ref="K47:M47"/>
    <mergeCell ref="B50:J50"/>
    <mergeCell ref="B7:AB7"/>
    <mergeCell ref="K38:M38"/>
    <mergeCell ref="I30:J30"/>
    <mergeCell ref="C31:F31"/>
    <mergeCell ref="I31:J31"/>
    <mergeCell ref="G31:H31"/>
    <mergeCell ref="I34:J34"/>
    <mergeCell ref="B8:AB8"/>
    <mergeCell ref="B9:AB9"/>
    <mergeCell ref="A11:AB11"/>
    <mergeCell ref="A37:AB37"/>
    <mergeCell ref="C35:F35"/>
    <mergeCell ref="I35:J35"/>
    <mergeCell ref="A1:AB1"/>
    <mergeCell ref="A2:AB2"/>
    <mergeCell ref="B5:AB5"/>
    <mergeCell ref="B6:AB6"/>
    <mergeCell ref="B3:AB3"/>
    <mergeCell ref="B55:J55"/>
    <mergeCell ref="K55:M55"/>
    <mergeCell ref="B56:J56"/>
    <mergeCell ref="K56:M56"/>
    <mergeCell ref="K53:M53"/>
    <mergeCell ref="B52:J53"/>
    <mergeCell ref="K52:M52"/>
    <mergeCell ref="A52:A53"/>
    <mergeCell ref="X45:AB53"/>
    <mergeCell ref="G32:H32"/>
    <mergeCell ref="I32:J32"/>
    <mergeCell ref="C32:F32"/>
    <mergeCell ref="I33:J33"/>
    <mergeCell ref="C34:F34"/>
    <mergeCell ref="G34:H34"/>
    <mergeCell ref="K50:M50"/>
    <mergeCell ref="N50:W50"/>
    <mergeCell ref="A38:J38"/>
    <mergeCell ref="B39:J39"/>
    <mergeCell ref="B42:J42"/>
    <mergeCell ref="B43:J43"/>
    <mergeCell ref="B45:J45"/>
    <mergeCell ref="G35:H35"/>
    <mergeCell ref="A60:A61"/>
    <mergeCell ref="B60:J61"/>
    <mergeCell ref="K60:M60"/>
    <mergeCell ref="X54:AB61"/>
    <mergeCell ref="K63:M63"/>
    <mergeCell ref="A62:AB62"/>
    <mergeCell ref="B57:J57"/>
    <mergeCell ref="K57:M57"/>
    <mergeCell ref="B58:J58"/>
    <mergeCell ref="K58:M58"/>
    <mergeCell ref="B59:J59"/>
    <mergeCell ref="K59:M59"/>
    <mergeCell ref="N59:W59"/>
    <mergeCell ref="K61:M61"/>
    <mergeCell ref="B54:J54"/>
    <mergeCell ref="K54:M54"/>
    <mergeCell ref="K64:M64"/>
    <mergeCell ref="B63:J63"/>
    <mergeCell ref="B64:J64"/>
    <mergeCell ref="N64:W64"/>
    <mergeCell ref="X63:AB6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16</xdr:col>
                <xdr:colOff>57150</xdr:colOff>
                <xdr:row>69</xdr:row>
                <xdr:rowOff>152400</xdr:rowOff>
              </from>
              <to>
                <xdr:col>27</xdr:col>
                <xdr:colOff>76200</xdr:colOff>
                <xdr:row>79</xdr:row>
                <xdr:rowOff>171450</xdr:rowOff>
              </to>
            </anchor>
          </objectPr>
        </oleObject>
      </mc:Choice>
      <mc:Fallback>
        <oleObject progId="Equation.DSMT4"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Heat Pump COP, SPOF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Dorota Anna Krawczyk</cp:lastModifiedBy>
  <dcterms:created xsi:type="dcterms:W3CDTF">2017-03-30T06:20:23Z</dcterms:created>
  <dcterms:modified xsi:type="dcterms:W3CDTF">2019-05-02T05:29:12Z</dcterms:modified>
</cp:coreProperties>
</file>